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60" yWindow="285" windowWidth="20955" windowHeight="9285"/>
  </bookViews>
  <sheets>
    <sheet name="KWR 2018" sheetId="1" r:id="rId1"/>
    <sheet name="Sheet1" sheetId="2" r:id="rId2"/>
  </sheets>
  <definedNames>
    <definedName name="_xlnm.Print_Area" localSheetId="0">'KWR 2018'!$A$1:$I$111</definedName>
  </definedNames>
  <calcPr calcId="145621"/>
</workbook>
</file>

<file path=xl/calcChain.xml><?xml version="1.0" encoding="utf-8"?>
<calcChain xmlns="http://schemas.openxmlformats.org/spreadsheetml/2006/main">
  <c r="G11" i="1" l="1"/>
  <c r="A165" i="1" l="1"/>
  <c r="A164" i="1"/>
  <c r="A161" i="1"/>
  <c r="E161" i="1" s="1"/>
  <c r="A158" i="1"/>
  <c r="E158" i="1" s="1"/>
  <c r="A155" i="1"/>
  <c r="E155" i="1" s="1"/>
  <c r="A152" i="1"/>
  <c r="A137" i="1"/>
  <c r="E137" i="1" s="1"/>
  <c r="E164" i="1" l="1"/>
  <c r="E152" i="1"/>
  <c r="E165" i="1"/>
  <c r="G23" i="1"/>
  <c r="G38" i="1"/>
  <c r="G54" i="1" l="1"/>
  <c r="G50" i="1"/>
  <c r="G47" i="1"/>
  <c r="G44" i="1"/>
  <c r="G41" i="1"/>
  <c r="G85" i="1" l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H84" i="1"/>
  <c r="G84" i="1"/>
  <c r="G67" i="1"/>
  <c r="G68" i="1"/>
  <c r="G69" i="1"/>
  <c r="G70" i="1"/>
  <c r="G71" i="1"/>
  <c r="G72" i="1"/>
  <c r="G73" i="1"/>
  <c r="G74" i="1"/>
  <c r="G75" i="1"/>
  <c r="G76" i="1"/>
  <c r="G77" i="1"/>
  <c r="G78" i="1"/>
  <c r="G66" i="1"/>
  <c r="H67" i="1"/>
  <c r="H68" i="1"/>
  <c r="H69" i="1"/>
  <c r="H70" i="1"/>
  <c r="H71" i="1"/>
  <c r="H72" i="1"/>
  <c r="H73" i="1"/>
  <c r="H74" i="1"/>
  <c r="H75" i="1"/>
  <c r="H76" i="1"/>
  <c r="H77" i="1"/>
  <c r="H78" i="1"/>
  <c r="H66" i="1"/>
  <c r="A168" i="1"/>
  <c r="G57" i="1"/>
  <c r="G53" i="1"/>
  <c r="C165" i="1"/>
  <c r="F165" i="1" s="1"/>
  <c r="C161" i="1"/>
  <c r="F161" i="1" s="1"/>
  <c r="C158" i="1"/>
  <c r="F158" i="1" s="1"/>
  <c r="C155" i="1"/>
  <c r="F155" i="1" s="1"/>
  <c r="A149" i="1"/>
  <c r="A145" i="1"/>
  <c r="G34" i="1"/>
  <c r="A141" i="1"/>
  <c r="G30" i="1"/>
  <c r="G26" i="1"/>
  <c r="E141" i="1" l="1"/>
  <c r="E145" i="1"/>
  <c r="C168" i="1"/>
  <c r="E168" i="1"/>
  <c r="C149" i="1"/>
  <c r="H38" i="1" s="1"/>
  <c r="F149" i="1"/>
  <c r="E149" i="1"/>
  <c r="H50" i="1"/>
  <c r="H44" i="1"/>
  <c r="H101" i="1"/>
  <c r="E118" i="1" s="1"/>
  <c r="C137" i="1"/>
  <c r="C141" i="1"/>
  <c r="H30" i="1" s="1"/>
  <c r="C145" i="1"/>
  <c r="H34" i="1" s="1"/>
  <c r="H47" i="1"/>
  <c r="C152" i="1"/>
  <c r="H54" i="1"/>
  <c r="C164" i="1"/>
  <c r="G19" i="1"/>
  <c r="G15" i="1"/>
  <c r="A134" i="1"/>
  <c r="A130" i="1"/>
  <c r="A126" i="1"/>
  <c r="A122" i="1"/>
  <c r="F168" i="1" l="1"/>
  <c r="H57" i="1"/>
  <c r="H53" i="1"/>
  <c r="F164" i="1"/>
  <c r="H41" i="1"/>
  <c r="F152" i="1"/>
  <c r="F145" i="1"/>
  <c r="F141" i="1"/>
  <c r="C134" i="1"/>
  <c r="H23" i="1" s="1"/>
  <c r="E134" i="1"/>
  <c r="C130" i="1"/>
  <c r="H19" i="1" s="1"/>
  <c r="E130" i="1"/>
  <c r="H26" i="1"/>
  <c r="F137" i="1"/>
  <c r="F118" i="1"/>
  <c r="C126" i="1"/>
  <c r="H15" i="1" s="1"/>
  <c r="E126" i="1"/>
  <c r="E122" i="1"/>
  <c r="H105" i="1"/>
  <c r="H107" i="1" s="1"/>
  <c r="C122" i="1"/>
  <c r="H11" i="1" s="1"/>
  <c r="F134" i="1" l="1"/>
  <c r="H62" i="1"/>
  <c r="F130" i="1"/>
  <c r="F126" i="1"/>
  <c r="F122" i="1"/>
  <c r="H80" i="1"/>
  <c r="E117" i="1" s="1"/>
  <c r="E170" i="1" l="1"/>
  <c r="E172" i="1" s="1"/>
  <c r="H103" i="1"/>
  <c r="H110" i="1" s="1"/>
  <c r="F117" i="1" l="1"/>
  <c r="F171" i="1" s="1"/>
  <c r="F173" i="1" s="1"/>
</calcChain>
</file>

<file path=xl/sharedStrings.xml><?xml version="1.0" encoding="utf-8"?>
<sst xmlns="http://schemas.openxmlformats.org/spreadsheetml/2006/main" count="244" uniqueCount="127">
  <si>
    <t>inschrijving</t>
  </si>
  <si>
    <t>Laboratorium</t>
  </si>
  <si>
    <t>Inschrijvingsnummer (sleutel)</t>
  </si>
  <si>
    <t>Gelieve dit bestand te uploaden in ‘Indiening KWR-ringtesten’</t>
  </si>
  <si>
    <t>Datum</t>
  </si>
  <si>
    <t>Parameters</t>
  </si>
  <si>
    <t>(excl. BTW)</t>
  </si>
  <si>
    <t>AW</t>
  </si>
  <si>
    <t>DW</t>
  </si>
  <si>
    <t>GW</t>
  </si>
  <si>
    <t>OW</t>
  </si>
  <si>
    <t>Totaal</t>
  </si>
  <si>
    <t>Deelname</t>
  </si>
  <si>
    <t>(euro, EXCL BTW)</t>
  </si>
  <si>
    <t>Opmerking 1 : voor additionele matrices bij de organische ringonderzoeken geldt een gereduceerd tarief (=tussen haakjes vermelde bedrag)</t>
  </si>
  <si>
    <t>Instructies:</t>
  </si>
  <si>
    <t>Ringonderzoek</t>
  </si>
  <si>
    <t>VIO 16-21</t>
  </si>
  <si>
    <t>VIO 16-22</t>
  </si>
  <si>
    <t>VIO 16-23</t>
  </si>
  <si>
    <t>VIO 16-24</t>
  </si>
  <si>
    <t>VIO 16-25</t>
  </si>
  <si>
    <t>VIO 16-26</t>
  </si>
  <si>
    <t>VIO 16-27</t>
  </si>
  <si>
    <t>VIO 16-28</t>
  </si>
  <si>
    <t>VIO 16-30</t>
  </si>
  <si>
    <t>VIO 16-31</t>
  </si>
  <si>
    <t>VIO 16-32</t>
  </si>
  <si>
    <t>VIO 16-34</t>
  </si>
  <si>
    <t>VIO 16-38</t>
  </si>
  <si>
    <t>n</t>
  </si>
  <si>
    <t>Aantal ringtesten</t>
  </si>
  <si>
    <t>Matrix</t>
  </si>
  <si>
    <t>prijs extra matrix</t>
  </si>
  <si>
    <t>prijs</t>
  </si>
  <si>
    <t>VIO 16-39a</t>
  </si>
  <si>
    <t>VIO 16-39b</t>
  </si>
  <si>
    <t>ZW</t>
  </si>
  <si>
    <t>(zware) metalen, als opgelost</t>
  </si>
  <si>
    <t>(zware) metalen, als totaal</t>
  </si>
  <si>
    <t>Legionella</t>
  </si>
  <si>
    <t xml:space="preserve">Aantal ringtesten    </t>
  </si>
  <si>
    <t>Totaal (euro)</t>
  </si>
  <si>
    <t>Totaal te betalen (euro)</t>
  </si>
  <si>
    <t>Korting (euro)</t>
  </si>
  <si>
    <t>Onderaan het inschrijvingsformulier kan u opmerkingen m.b.t. de inschrijving noteren.</t>
  </si>
  <si>
    <t>Opmerkingen:</t>
  </si>
  <si>
    <t>KW</t>
  </si>
  <si>
    <t>Gelieve in kolom 'Deelname' aan te geven aan welke ringonderzoeken (en voor welke matrices) u wenst deel te nemen door "1" in te geven</t>
  </si>
  <si>
    <t>arseen-3, arseen-5, chroom-3 en chroom-6</t>
  </si>
  <si>
    <t>algemene en macroparameters</t>
  </si>
  <si>
    <t>monstername zwemwater op locatie</t>
  </si>
  <si>
    <t>bromide, bromaat en chloraat</t>
  </si>
  <si>
    <t>F-specifieke RNA-fagen en somatische coli-fagen</t>
  </si>
  <si>
    <t>extraheerbaar organohalogeen (EOX)</t>
  </si>
  <si>
    <t>adsorbeerbaar organohalogeen (AOX)</t>
  </si>
  <si>
    <t>pesticiden (OCP)</t>
  </si>
  <si>
    <t>pesticiden (PCB)</t>
  </si>
  <si>
    <t xml:space="preserve">polycyclische aromatische koolwaterstoffen (PAK)  </t>
  </si>
  <si>
    <t xml:space="preserve">vluchtige gehalogeneerde koolwaterstoffen (VGK) </t>
  </si>
  <si>
    <t>vluchtige aromatische koolwaterstoffen (VAK)</t>
  </si>
  <si>
    <t>glyfosaat en AMPA</t>
  </si>
  <si>
    <t>chloorfenoxycarbonzuren (CPCZ) / bentazon</t>
  </si>
  <si>
    <t>fenylureumherbiciden (FUH)</t>
  </si>
  <si>
    <t>minerale olie, alleen voor de GC-methode</t>
  </si>
  <si>
    <t>chloridazon, dimethenamid-P en metabolieten</t>
  </si>
  <si>
    <t>geneesmiddelen</t>
  </si>
  <si>
    <t>Prijs</t>
  </si>
  <si>
    <r>
      <t xml:space="preserve">Voor Open Office gebruikers: gelieve het formulier te bewaren als .xls of .xlsx alvorens op te laden; andere formaten kunnen </t>
    </r>
    <r>
      <rPr>
        <b/>
        <i/>
        <u/>
        <sz val="12"/>
        <rFont val="Calibri"/>
        <family val="2"/>
        <scheme val="minor"/>
      </rPr>
      <t>niet</t>
    </r>
    <r>
      <rPr>
        <b/>
        <i/>
        <sz val="12"/>
        <rFont val="Calibri"/>
        <family val="2"/>
        <scheme val="minor"/>
      </rPr>
      <t xml:space="preserve"> opgeladen worden.</t>
    </r>
  </si>
  <si>
    <r>
      <t>ATP / koloniegetal op R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A-medium</t>
    </r>
  </si>
  <si>
    <t>brede screening, semi-kwantitatief m.b.v. LC-MS</t>
  </si>
  <si>
    <t>nutriënten, gesuspendeerde stoffen en zuurstof</t>
  </si>
  <si>
    <t>geur en smaak, organoleptisch</t>
  </si>
  <si>
    <t>microbiologische parameters</t>
  </si>
  <si>
    <r>
      <t xml:space="preserve">Salmonella, </t>
    </r>
    <r>
      <rPr>
        <sz val="10"/>
        <rFont val="Times New Roman"/>
        <family val="1"/>
      </rPr>
      <t>staphylococcen</t>
    </r>
    <r>
      <rPr>
        <i/>
        <sz val="10"/>
        <rFont val="Times New Roman"/>
        <family val="1"/>
      </rPr>
      <t>, Pseudomonas aeruginosa</t>
    </r>
  </si>
  <si>
    <r>
      <t xml:space="preserve">Legionella pneumophila </t>
    </r>
    <r>
      <rPr>
        <sz val="10"/>
        <rFont val="Times New Roman"/>
        <family val="1"/>
      </rPr>
      <t>qPCR</t>
    </r>
  </si>
  <si>
    <t>Totale bacteriële celtelling (incl. fractie dood en levend), flowcytometrisch</t>
  </si>
  <si>
    <t>* Dit ringonderzoek is optioneel. Alleen bij voldoende deelnemers zal dit ringonderzoek doorgaan. Bij geringe deelnemers
wordt u automatisch in één van de andere soortgelijke ringonderzoeken ingedeeld.</t>
  </si>
  <si>
    <t>VIO 18-21</t>
  </si>
  <si>
    <t>VIO 18-22</t>
  </si>
  <si>
    <t>VIO 18-23</t>
  </si>
  <si>
    <t>VIO 18-24</t>
  </si>
  <si>
    <t>VIO 18-25</t>
  </si>
  <si>
    <t>VIO 18-26</t>
  </si>
  <si>
    <t>VIO 18-27</t>
  </si>
  <si>
    <t>VIO 18-28</t>
  </si>
  <si>
    <t>VIO 18-30</t>
  </si>
  <si>
    <t>VIO 18-31</t>
  </si>
  <si>
    <t>VIO 18-32</t>
  </si>
  <si>
    <t>VIO 18-34</t>
  </si>
  <si>
    <t>VIO 18-38</t>
  </si>
  <si>
    <t>VIO 18-39a</t>
  </si>
  <si>
    <t>VIO 18-39b</t>
  </si>
  <si>
    <t>VIO 18-01</t>
  </si>
  <si>
    <t>VIO 18-02</t>
  </si>
  <si>
    <t>VIO 18-06</t>
  </si>
  <si>
    <t>VIO 18-07</t>
  </si>
  <si>
    <t>VIO 18-09a</t>
  </si>
  <si>
    <t>VIO 18-09b</t>
  </si>
  <si>
    <t>VIO 18-12</t>
  </si>
  <si>
    <t>VIO 18-13</t>
  </si>
  <si>
    <t>VIO 18-15</t>
  </si>
  <si>
    <t>VIO 18-16</t>
  </si>
  <si>
    <t>VIO 18-18</t>
  </si>
  <si>
    <t>VIO 18-19</t>
  </si>
  <si>
    <t>VIO 18-41</t>
  </si>
  <si>
    <t>VIO 18-42*</t>
  </si>
  <si>
    <t>VIO 18-43</t>
  </si>
  <si>
    <t>VIO 18-45</t>
  </si>
  <si>
    <t>VIO 18-46*</t>
  </si>
  <si>
    <t>VIO 18-47</t>
  </si>
  <si>
    <t>VIO 18-48</t>
  </si>
  <si>
    <t>VIO 18-50</t>
  </si>
  <si>
    <t>VIO 18-53</t>
  </si>
  <si>
    <t>VIO 18-54*</t>
  </si>
  <si>
    <t>VIO 18-55</t>
  </si>
  <si>
    <t>VIO 18-59</t>
  </si>
  <si>
    <t>VIO 18-61</t>
  </si>
  <si>
    <t>VIO 18-62</t>
  </si>
  <si>
    <t>VIO 18-63</t>
  </si>
  <si>
    <t>VIO 18-17</t>
  </si>
  <si>
    <t>(192)</t>
  </si>
  <si>
    <t>VIO 18-56*</t>
  </si>
  <si>
    <t>verdund OW+DW</t>
  </si>
  <si>
    <t>DW+OW</t>
  </si>
  <si>
    <r>
      <t>ureum, cyanuurzuur, vrij- en totaalchloor en KMnO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-verbruik</t>
    </r>
  </si>
  <si>
    <t>N/P-bestrijdingsmiddelen, chlooraceetamiden en bromacil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</si>
</sst>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3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6.6"/>
      <color theme="10"/>
      <name val="Calibri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4"/>
      <name val="Calibri"/>
      <family val="2"/>
      <scheme val="minor"/>
    </font>
    <font>
      <b/>
      <sz val="10"/>
      <name val="Tahoma"/>
      <family val="2"/>
    </font>
    <font>
      <u/>
      <sz val="12"/>
      <name val="Calibri"/>
      <family val="2"/>
    </font>
    <font>
      <b/>
      <i/>
      <u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0"/>
      <color theme="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48" applyNumberFormat="0" applyFill="0" applyAlignment="0" applyProtection="0"/>
    <xf numFmtId="0" fontId="18" fillId="0" borderId="49" applyNumberFormat="0" applyFill="0" applyAlignment="0" applyProtection="0"/>
    <xf numFmtId="0" fontId="19" fillId="0" borderId="50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51" applyNumberFormat="0" applyAlignment="0" applyProtection="0"/>
    <xf numFmtId="0" fontId="24" fillId="8" borderId="52" applyNumberFormat="0" applyAlignment="0" applyProtection="0"/>
    <xf numFmtId="0" fontId="25" fillId="8" borderId="51" applyNumberFormat="0" applyAlignment="0" applyProtection="0"/>
    <xf numFmtId="0" fontId="26" fillId="0" borderId="53" applyNumberFormat="0" applyFill="0" applyAlignment="0" applyProtection="0"/>
    <xf numFmtId="0" fontId="27" fillId="9" borderId="54" applyNumberFormat="0" applyAlignment="0" applyProtection="0"/>
    <xf numFmtId="0" fontId="28" fillId="0" borderId="0" applyNumberFormat="0" applyFill="0" applyBorder="0" applyAlignment="0" applyProtection="0"/>
    <xf numFmtId="0" fontId="15" fillId="10" borderId="5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56" applyNumberFormat="0" applyFill="0" applyAlignment="0" applyProtection="0"/>
    <xf numFmtId="0" fontId="3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31" fillId="34" borderId="0" applyNumberFormat="0" applyBorder="0" applyAlignment="0" applyProtection="0"/>
  </cellStyleXfs>
  <cellXfs count="138">
    <xf numFmtId="0" fontId="0" fillId="0" borderId="0" xfId="0"/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2" borderId="23" xfId="0" applyFont="1" applyFill="1" applyBorder="1" applyAlignment="1" applyProtection="1">
      <alignment horizont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3" fillId="2" borderId="4" xfId="0" applyFont="1" applyFill="1" applyBorder="1" applyProtection="1"/>
    <xf numFmtId="0" fontId="3" fillId="2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2" borderId="7" xfId="0" applyFont="1" applyFill="1" applyBorder="1" applyProtection="1"/>
    <xf numFmtId="0" fontId="8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left"/>
    </xf>
    <xf numFmtId="0" fontId="7" fillId="2" borderId="0" xfId="2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/>
    <xf numFmtId="0" fontId="3" fillId="2" borderId="21" xfId="0" applyFont="1" applyFill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/>
    </xf>
    <xf numFmtId="14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Protection="1"/>
    <xf numFmtId="0" fontId="4" fillId="0" borderId="27" xfId="0" applyFont="1" applyBorder="1" applyAlignment="1" applyProtection="1">
      <alignment horizontal="center" vertical="center" wrapText="1"/>
    </xf>
    <xf numFmtId="14" fontId="4" fillId="0" borderId="26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14" fontId="4" fillId="0" borderId="32" xfId="0" applyNumberFormat="1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</xf>
    <xf numFmtId="0" fontId="3" fillId="2" borderId="0" xfId="0" applyFont="1" applyFill="1" applyBorder="1" applyProtection="1"/>
    <xf numFmtId="0" fontId="4" fillId="0" borderId="0" xfId="0" applyFont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center" vertical="top" wrapText="1"/>
    </xf>
    <xf numFmtId="0" fontId="3" fillId="2" borderId="13" xfId="0" applyFont="1" applyFill="1" applyBorder="1" applyAlignment="1" applyProtection="1">
      <alignment horizontal="center"/>
    </xf>
    <xf numFmtId="0" fontId="13" fillId="0" borderId="26" xfId="0" applyFont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left" vertical="top" wrapText="1"/>
    </xf>
    <xf numFmtId="14" fontId="32" fillId="0" borderId="18" xfId="0" applyNumberFormat="1" applyFont="1" applyBorder="1" applyAlignment="1" applyProtection="1">
      <alignment horizontal="center" vertical="center" wrapText="1"/>
    </xf>
    <xf numFmtId="14" fontId="32" fillId="0" borderId="19" xfId="0" applyNumberFormat="1" applyFont="1" applyBorder="1" applyAlignment="1" applyProtection="1">
      <alignment horizontal="center" vertical="center" wrapText="1"/>
    </xf>
    <xf numFmtId="0" fontId="32" fillId="0" borderId="17" xfId="0" applyFont="1" applyBorder="1" applyAlignment="1" applyProtection="1">
      <alignment horizontal="center" vertical="center" wrapText="1"/>
    </xf>
    <xf numFmtId="0" fontId="32" fillId="0" borderId="18" xfId="0" applyFont="1" applyBorder="1" applyAlignment="1" applyProtection="1">
      <alignment horizontal="center" vertical="center" wrapText="1"/>
    </xf>
    <xf numFmtId="0" fontId="32" fillId="0" borderId="12" xfId="0" applyFont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center" vertical="center" wrapText="1"/>
    </xf>
    <xf numFmtId="0" fontId="32" fillId="0" borderId="10" xfId="0" applyFont="1" applyBorder="1" applyAlignment="1" applyProtection="1">
      <alignment horizontal="center" vertical="center" wrapText="1"/>
    </xf>
    <xf numFmtId="14" fontId="32" fillId="0" borderId="16" xfId="0" applyNumberFormat="1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2" fillId="0" borderId="38" xfId="0" applyFont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center" vertical="center" wrapText="1"/>
    </xf>
    <xf numFmtId="0" fontId="32" fillId="0" borderId="14" xfId="0" applyFont="1" applyBorder="1" applyAlignment="1" applyProtection="1">
      <alignment horizontal="center" vertical="center" wrapText="1"/>
    </xf>
    <xf numFmtId="14" fontId="32" fillId="0" borderId="30" xfId="0" applyNumberFormat="1" applyFont="1" applyBorder="1" applyAlignment="1" applyProtection="1">
      <alignment horizontal="center" vertical="center" wrapText="1"/>
    </xf>
    <xf numFmtId="0" fontId="32" fillId="0" borderId="30" xfId="0" applyFont="1" applyBorder="1" applyAlignment="1" applyProtection="1">
      <alignment horizontal="center" vertical="center" wrapText="1"/>
    </xf>
    <xf numFmtId="0" fontId="32" fillId="0" borderId="27" xfId="0" applyFont="1" applyBorder="1" applyAlignment="1" applyProtection="1">
      <alignment horizontal="center" vertical="center" wrapText="1"/>
    </xf>
    <xf numFmtId="0" fontId="32" fillId="0" borderId="27" xfId="0" applyFont="1" applyFill="1" applyBorder="1" applyAlignment="1" applyProtection="1">
      <alignment horizontal="center" vertical="center" wrapText="1"/>
    </xf>
    <xf numFmtId="14" fontId="32" fillId="0" borderId="26" xfId="0" applyNumberFormat="1" applyFont="1" applyBorder="1" applyAlignment="1" applyProtection="1">
      <alignment horizontal="center" vertical="center" wrapText="1"/>
    </xf>
    <xf numFmtId="0" fontId="32" fillId="0" borderId="26" xfId="0" applyFont="1" applyBorder="1" applyAlignment="1" applyProtection="1">
      <alignment horizontal="center" vertical="center" wrapText="1"/>
    </xf>
    <xf numFmtId="0" fontId="4" fillId="0" borderId="39" xfId="0" quotePrefix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Protection="1"/>
    <xf numFmtId="0" fontId="31" fillId="0" borderId="0" xfId="0" applyFont="1" applyFill="1" applyAlignment="1" applyProtection="1">
      <alignment horizontal="center" vertical="center"/>
    </xf>
    <xf numFmtId="0" fontId="31" fillId="0" borderId="0" xfId="0" applyFont="1" applyFill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Protection="1"/>
    <xf numFmtId="0" fontId="3" fillId="2" borderId="29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left" vertical="center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uro" xfId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2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b.vito.be/vitoevenement/inschrijving/Ringtesten/Ringtest-AARDE2012_paper.aspx" TargetMode="External"/><Relationship Id="rId1" Type="http://schemas.openxmlformats.org/officeDocument/2006/relationships/hyperlink" Target="http://wwwb.vito.be/vitoevenement/inschrijving/Ringtesten/Ringtest-AARDE2012_pap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280"/>
  <sheetViews>
    <sheetView tabSelected="1" zoomScale="80" zoomScaleNormal="80" zoomScaleSheetLayoutView="130" workbookViewId="0">
      <selection activeCell="F20" sqref="F20"/>
    </sheetView>
  </sheetViews>
  <sheetFormatPr defaultRowHeight="15" x14ac:dyDescent="0.25"/>
  <cols>
    <col min="1" max="1" width="16.28515625" style="37" customWidth="1"/>
    <col min="2" max="2" width="10.85546875" style="37" customWidth="1"/>
    <col min="3" max="3" width="65.140625" style="37" bestFit="1" customWidth="1"/>
    <col min="4" max="4" width="16.7109375" style="39" customWidth="1"/>
    <col min="5" max="5" width="17.7109375" style="39" bestFit="1" customWidth="1"/>
    <col min="6" max="7" width="14.28515625" style="39" customWidth="1"/>
    <col min="8" max="8" width="29.28515625" style="39" customWidth="1"/>
    <col min="9" max="9" width="9.140625" style="39"/>
    <col min="10" max="10" width="9.140625" style="40"/>
    <col min="11" max="11" width="16.140625" style="40" bestFit="1" customWidth="1"/>
    <col min="12" max="12" width="5.42578125" style="41" bestFit="1" customWidth="1"/>
    <col min="13" max="184" width="9.140625" style="41"/>
    <col min="185" max="16384" width="9.140625" style="39"/>
  </cols>
  <sheetData>
    <row r="1" spans="1:8" ht="28.5" customHeight="1" x14ac:dyDescent="0.25">
      <c r="B1" s="127" t="s">
        <v>1</v>
      </c>
      <c r="C1" s="128"/>
      <c r="D1" s="38"/>
      <c r="E1" s="125"/>
      <c r="F1" s="126"/>
    </row>
    <row r="2" spans="1:8" ht="27.75" customHeight="1" thickBot="1" x14ac:dyDescent="0.3">
      <c r="B2" s="129" t="s">
        <v>2</v>
      </c>
      <c r="C2" s="130"/>
      <c r="D2" s="42"/>
      <c r="E2" s="123"/>
      <c r="F2" s="124"/>
    </row>
    <row r="3" spans="1:8" ht="9" customHeight="1" thickBot="1" x14ac:dyDescent="0.3"/>
    <row r="4" spans="1:8" ht="31.5" customHeight="1" x14ac:dyDescent="0.25">
      <c r="A4" s="133" t="s">
        <v>3</v>
      </c>
      <c r="B4" s="133"/>
      <c r="C4" s="133"/>
      <c r="E4" s="131" t="s">
        <v>0</v>
      </c>
      <c r="F4" s="132"/>
      <c r="G4" s="28"/>
    </row>
    <row r="5" spans="1:8" ht="15.75" x14ac:dyDescent="0.25">
      <c r="A5" s="43" t="s">
        <v>15</v>
      </c>
      <c r="B5" s="44" t="s">
        <v>68</v>
      </c>
      <c r="C5" s="45"/>
      <c r="E5" s="28"/>
      <c r="F5" s="28"/>
      <c r="G5" s="28"/>
    </row>
    <row r="6" spans="1:8" ht="15.75" x14ac:dyDescent="0.25">
      <c r="A6" s="46"/>
      <c r="B6" s="44" t="s">
        <v>48</v>
      </c>
      <c r="C6" s="45"/>
      <c r="E6" s="28"/>
      <c r="F6" s="28"/>
      <c r="G6" s="28"/>
    </row>
    <row r="7" spans="1:8" ht="15.75" x14ac:dyDescent="0.25">
      <c r="A7" s="46"/>
      <c r="B7" s="44" t="s">
        <v>45</v>
      </c>
      <c r="C7" s="45"/>
      <c r="E7" s="28"/>
      <c r="F7" s="28"/>
      <c r="G7" s="28"/>
    </row>
    <row r="8" spans="1:8" ht="15.75" thickBot="1" x14ac:dyDescent="0.3">
      <c r="A8" s="47"/>
      <c r="B8" s="47"/>
      <c r="C8" s="47"/>
    </row>
    <row r="9" spans="1:8" ht="15.75" customHeight="1" thickTop="1" x14ac:dyDescent="0.25">
      <c r="A9" s="134" t="s">
        <v>16</v>
      </c>
      <c r="B9" s="121" t="s">
        <v>4</v>
      </c>
      <c r="C9" s="121" t="s">
        <v>5</v>
      </c>
      <c r="D9" s="48" t="s">
        <v>67</v>
      </c>
      <c r="E9" s="121" t="s">
        <v>32</v>
      </c>
      <c r="F9" s="121" t="s">
        <v>12</v>
      </c>
      <c r="G9" s="121" t="s">
        <v>31</v>
      </c>
      <c r="H9" s="136" t="s">
        <v>11</v>
      </c>
    </row>
    <row r="10" spans="1:8" ht="15.75" customHeight="1" thickBot="1" x14ac:dyDescent="0.3">
      <c r="A10" s="135"/>
      <c r="B10" s="122"/>
      <c r="C10" s="122"/>
      <c r="D10" s="49" t="s">
        <v>6</v>
      </c>
      <c r="E10" s="122"/>
      <c r="F10" s="122"/>
      <c r="G10" s="122"/>
      <c r="H10" s="137" t="s">
        <v>13</v>
      </c>
    </row>
    <row r="11" spans="1:8" ht="15" customHeight="1" x14ac:dyDescent="0.25">
      <c r="A11" s="81" t="s">
        <v>78</v>
      </c>
      <c r="B11" s="79">
        <v>43131</v>
      </c>
      <c r="C11" s="82" t="s">
        <v>54</v>
      </c>
      <c r="D11" s="50">
        <v>240</v>
      </c>
      <c r="E11" s="14" t="s">
        <v>7</v>
      </c>
      <c r="F11" s="1"/>
      <c r="G11" s="15">
        <f>SUM(F11:F14)/4</f>
        <v>0</v>
      </c>
      <c r="H11" s="16">
        <f>IF(A122=0,0,C122)</f>
        <v>0</v>
      </c>
    </row>
    <row r="12" spans="1:8" ht="15" customHeight="1" x14ac:dyDescent="0.25">
      <c r="A12" s="83"/>
      <c r="B12" s="80"/>
      <c r="C12" s="84"/>
      <c r="D12" s="98" t="s">
        <v>121</v>
      </c>
      <c r="E12" s="17" t="s">
        <v>8</v>
      </c>
      <c r="F12" s="3"/>
      <c r="G12" s="18"/>
      <c r="H12" s="19"/>
    </row>
    <row r="13" spans="1:8" ht="15" customHeight="1" x14ac:dyDescent="0.25">
      <c r="A13" s="83"/>
      <c r="B13" s="80"/>
      <c r="C13" s="84"/>
      <c r="D13" s="51"/>
      <c r="E13" s="17" t="s">
        <v>9</v>
      </c>
      <c r="F13" s="3"/>
      <c r="G13" s="18"/>
      <c r="H13" s="19"/>
    </row>
    <row r="14" spans="1:8" ht="15" customHeight="1" thickBot="1" x14ac:dyDescent="0.3">
      <c r="A14" s="85"/>
      <c r="B14" s="86"/>
      <c r="C14" s="87"/>
      <c r="D14" s="52"/>
      <c r="E14" s="20" t="s">
        <v>10</v>
      </c>
      <c r="F14" s="5"/>
      <c r="G14" s="21"/>
      <c r="H14" s="22"/>
    </row>
    <row r="15" spans="1:8" ht="15" customHeight="1" x14ac:dyDescent="0.25">
      <c r="A15" s="83" t="s">
        <v>79</v>
      </c>
      <c r="B15" s="80">
        <v>43131</v>
      </c>
      <c r="C15" s="84" t="s">
        <v>55</v>
      </c>
      <c r="D15" s="50">
        <v>240</v>
      </c>
      <c r="E15" s="14" t="s">
        <v>7</v>
      </c>
      <c r="F15" s="1"/>
      <c r="G15" s="15">
        <f>SUM(F15:F18)/4</f>
        <v>0</v>
      </c>
      <c r="H15" s="16">
        <f>IF(A126=0,0,C126)</f>
        <v>0</v>
      </c>
    </row>
    <row r="16" spans="1:8" ht="15" customHeight="1" x14ac:dyDescent="0.25">
      <c r="A16" s="83"/>
      <c r="B16" s="80"/>
      <c r="C16" s="84"/>
      <c r="D16" s="98" t="s">
        <v>121</v>
      </c>
      <c r="E16" s="17" t="s">
        <v>8</v>
      </c>
      <c r="F16" s="3"/>
      <c r="G16" s="18"/>
      <c r="H16" s="19"/>
    </row>
    <row r="17" spans="1:8" ht="15" customHeight="1" x14ac:dyDescent="0.25">
      <c r="A17" s="83"/>
      <c r="B17" s="80"/>
      <c r="C17" s="84"/>
      <c r="D17" s="51"/>
      <c r="E17" s="17" t="s">
        <v>9</v>
      </c>
      <c r="F17" s="3"/>
      <c r="G17" s="18"/>
      <c r="H17" s="19"/>
    </row>
    <row r="18" spans="1:8" ht="15" customHeight="1" thickBot="1" x14ac:dyDescent="0.3">
      <c r="A18" s="85"/>
      <c r="B18" s="86"/>
      <c r="C18" s="87"/>
      <c r="D18" s="52"/>
      <c r="E18" s="20" t="s">
        <v>10</v>
      </c>
      <c r="F18" s="5"/>
      <c r="G18" s="21"/>
      <c r="H18" s="22"/>
    </row>
    <row r="19" spans="1:8" ht="15" customHeight="1" x14ac:dyDescent="0.25">
      <c r="A19" s="83" t="s">
        <v>80</v>
      </c>
      <c r="B19" s="79">
        <v>43250</v>
      </c>
      <c r="C19" s="84" t="s">
        <v>56</v>
      </c>
      <c r="D19" s="50">
        <v>372</v>
      </c>
      <c r="E19" s="14" t="s">
        <v>7</v>
      </c>
      <c r="F19" s="1"/>
      <c r="G19" s="15">
        <f>SUM(F19:F22)/4</f>
        <v>0</v>
      </c>
      <c r="H19" s="16">
        <f>IF(A130=0,0,C130)</f>
        <v>0</v>
      </c>
    </row>
    <row r="20" spans="1:8" ht="15" customHeight="1" x14ac:dyDescent="0.25">
      <c r="A20" s="83"/>
      <c r="B20" s="80"/>
      <c r="C20" s="84"/>
      <c r="D20" s="98" t="s">
        <v>121</v>
      </c>
      <c r="E20" s="17" t="s">
        <v>8</v>
      </c>
      <c r="F20" s="3"/>
      <c r="G20" s="18"/>
      <c r="H20" s="19"/>
    </row>
    <row r="21" spans="1:8" ht="15" customHeight="1" x14ac:dyDescent="0.25">
      <c r="A21" s="83"/>
      <c r="B21" s="80"/>
      <c r="C21" s="84"/>
      <c r="D21" s="51"/>
      <c r="E21" s="17" t="s">
        <v>9</v>
      </c>
      <c r="F21" s="3"/>
      <c r="G21" s="18"/>
      <c r="H21" s="19"/>
    </row>
    <row r="22" spans="1:8" ht="15" customHeight="1" thickBot="1" x14ac:dyDescent="0.3">
      <c r="A22" s="83"/>
      <c r="B22" s="80"/>
      <c r="C22" s="84"/>
      <c r="D22" s="51"/>
      <c r="E22" s="20" t="s">
        <v>10</v>
      </c>
      <c r="F22" s="5"/>
      <c r="G22" s="18"/>
      <c r="H22" s="19"/>
    </row>
    <row r="23" spans="1:8" ht="15" customHeight="1" x14ac:dyDescent="0.25">
      <c r="A23" s="81" t="s">
        <v>81</v>
      </c>
      <c r="B23" s="79">
        <v>43250</v>
      </c>
      <c r="C23" s="82" t="s">
        <v>57</v>
      </c>
      <c r="D23" s="50">
        <v>360</v>
      </c>
      <c r="E23" s="53" t="s">
        <v>8</v>
      </c>
      <c r="F23" s="1"/>
      <c r="G23" s="15">
        <f>SUM(F23:F25)/3</f>
        <v>0</v>
      </c>
      <c r="H23" s="16">
        <f>IF(A134=0,0,C134)</f>
        <v>0</v>
      </c>
    </row>
    <row r="24" spans="1:8" ht="15" customHeight="1" x14ac:dyDescent="0.25">
      <c r="A24" s="83"/>
      <c r="B24" s="80"/>
      <c r="C24" s="84"/>
      <c r="D24" s="98" t="s">
        <v>121</v>
      </c>
      <c r="E24" s="17" t="s">
        <v>9</v>
      </c>
      <c r="F24" s="3"/>
      <c r="G24" s="18"/>
      <c r="H24" s="19"/>
    </row>
    <row r="25" spans="1:8" ht="15" customHeight="1" thickBot="1" x14ac:dyDescent="0.3">
      <c r="A25" s="85"/>
      <c r="B25" s="86"/>
      <c r="C25" s="87"/>
      <c r="D25" s="52"/>
      <c r="E25" s="20" t="s">
        <v>10</v>
      </c>
      <c r="F25" s="5"/>
      <c r="G25" s="21"/>
      <c r="H25" s="22"/>
    </row>
    <row r="26" spans="1:8" ht="15" customHeight="1" x14ac:dyDescent="0.25">
      <c r="A26" s="83" t="s">
        <v>82</v>
      </c>
      <c r="B26" s="80">
        <v>43180</v>
      </c>
      <c r="C26" s="84" t="s">
        <v>58</v>
      </c>
      <c r="D26" s="51">
        <v>270</v>
      </c>
      <c r="E26" s="23" t="s">
        <v>7</v>
      </c>
      <c r="F26" s="6"/>
      <c r="G26" s="18">
        <f>SUM(F26:F29)/4</f>
        <v>0</v>
      </c>
      <c r="H26" s="19">
        <f>IF(A137=0,0,C137)</f>
        <v>0</v>
      </c>
    </row>
    <row r="27" spans="1:8" ht="15" customHeight="1" x14ac:dyDescent="0.25">
      <c r="A27" s="83"/>
      <c r="B27" s="80"/>
      <c r="C27" s="84"/>
      <c r="D27" s="98" t="s">
        <v>121</v>
      </c>
      <c r="E27" s="17" t="s">
        <v>8</v>
      </c>
      <c r="F27" s="3"/>
      <c r="G27" s="18"/>
      <c r="H27" s="19"/>
    </row>
    <row r="28" spans="1:8" ht="15" customHeight="1" x14ac:dyDescent="0.25">
      <c r="A28" s="83"/>
      <c r="B28" s="80"/>
      <c r="C28" s="84"/>
      <c r="D28" s="51"/>
      <c r="E28" s="17" t="s">
        <v>9</v>
      </c>
      <c r="F28" s="3"/>
      <c r="G28" s="18"/>
      <c r="H28" s="19"/>
    </row>
    <row r="29" spans="1:8" ht="15" customHeight="1" thickBot="1" x14ac:dyDescent="0.3">
      <c r="A29" s="83"/>
      <c r="B29" s="80"/>
      <c r="C29" s="84"/>
      <c r="D29" s="51"/>
      <c r="E29" s="20" t="s">
        <v>10</v>
      </c>
      <c r="F29" s="5"/>
      <c r="G29" s="18"/>
      <c r="H29" s="19"/>
    </row>
    <row r="30" spans="1:8" ht="15" customHeight="1" x14ac:dyDescent="0.25">
      <c r="A30" s="81" t="s">
        <v>83</v>
      </c>
      <c r="B30" s="79">
        <v>43348</v>
      </c>
      <c r="C30" s="82" t="s">
        <v>59</v>
      </c>
      <c r="D30" s="50">
        <v>384</v>
      </c>
      <c r="E30" s="14" t="s">
        <v>7</v>
      </c>
      <c r="F30" s="1"/>
      <c r="G30" s="15">
        <f>SUM(F30:F33)/4</f>
        <v>0</v>
      </c>
      <c r="H30" s="16">
        <f>IF(A141=0,0,C141)</f>
        <v>0</v>
      </c>
    </row>
    <row r="31" spans="1:8" ht="15" customHeight="1" x14ac:dyDescent="0.25">
      <c r="A31" s="83"/>
      <c r="B31" s="80"/>
      <c r="C31" s="84"/>
      <c r="D31" s="98" t="s">
        <v>121</v>
      </c>
      <c r="E31" s="17" t="s">
        <v>8</v>
      </c>
      <c r="F31" s="3"/>
      <c r="G31" s="18"/>
      <c r="H31" s="19"/>
    </row>
    <row r="32" spans="1:8" ht="15" customHeight="1" x14ac:dyDescent="0.25">
      <c r="A32" s="83"/>
      <c r="B32" s="80"/>
      <c r="C32" s="84"/>
      <c r="D32" s="51"/>
      <c r="E32" s="17" t="s">
        <v>9</v>
      </c>
      <c r="F32" s="3"/>
      <c r="G32" s="18"/>
      <c r="H32" s="19"/>
    </row>
    <row r="33" spans="1:8" ht="15" customHeight="1" thickBot="1" x14ac:dyDescent="0.3">
      <c r="A33" s="85"/>
      <c r="B33" s="86"/>
      <c r="C33" s="87"/>
      <c r="D33" s="52"/>
      <c r="E33" s="20" t="s">
        <v>10</v>
      </c>
      <c r="F33" s="5"/>
      <c r="G33" s="21"/>
      <c r="H33" s="22"/>
    </row>
    <row r="34" spans="1:8" ht="15" customHeight="1" x14ac:dyDescent="0.25">
      <c r="A34" s="83" t="s">
        <v>84</v>
      </c>
      <c r="B34" s="79">
        <v>43383</v>
      </c>
      <c r="C34" s="84" t="s">
        <v>60</v>
      </c>
      <c r="D34" s="50">
        <v>384</v>
      </c>
      <c r="E34" s="14" t="s">
        <v>7</v>
      </c>
      <c r="F34" s="1"/>
      <c r="G34" s="15">
        <f>SUM(F34:F37)/4</f>
        <v>0</v>
      </c>
      <c r="H34" s="16">
        <f>IF(A145=0,0,C145)</f>
        <v>0</v>
      </c>
    </row>
    <row r="35" spans="1:8" ht="15" customHeight="1" x14ac:dyDescent="0.25">
      <c r="A35" s="83"/>
      <c r="B35" s="80"/>
      <c r="C35" s="84"/>
      <c r="D35" s="98" t="s">
        <v>121</v>
      </c>
      <c r="E35" s="17" t="s">
        <v>8</v>
      </c>
      <c r="F35" s="3"/>
      <c r="G35" s="18"/>
      <c r="H35" s="19"/>
    </row>
    <row r="36" spans="1:8" ht="15" customHeight="1" x14ac:dyDescent="0.25">
      <c r="A36" s="83"/>
      <c r="B36" s="80"/>
      <c r="C36" s="84"/>
      <c r="D36" s="51"/>
      <c r="E36" s="17" t="s">
        <v>9</v>
      </c>
      <c r="F36" s="3"/>
      <c r="G36" s="18"/>
      <c r="H36" s="19"/>
    </row>
    <row r="37" spans="1:8" ht="15" customHeight="1" thickBot="1" x14ac:dyDescent="0.3">
      <c r="A37" s="85"/>
      <c r="B37" s="86"/>
      <c r="C37" s="87"/>
      <c r="D37" s="52"/>
      <c r="E37" s="20" t="s">
        <v>10</v>
      </c>
      <c r="F37" s="5"/>
      <c r="G37" s="21"/>
      <c r="H37" s="22"/>
    </row>
    <row r="38" spans="1:8" ht="15" customHeight="1" x14ac:dyDescent="0.25">
      <c r="A38" s="81" t="s">
        <v>85</v>
      </c>
      <c r="B38" s="79">
        <v>43201</v>
      </c>
      <c r="C38" s="82" t="s">
        <v>66</v>
      </c>
      <c r="D38" s="50">
        <v>576</v>
      </c>
      <c r="E38" s="53" t="s">
        <v>8</v>
      </c>
      <c r="F38" s="1"/>
      <c r="G38" s="15">
        <f>SUM(F38:F40)/3</f>
        <v>0</v>
      </c>
      <c r="H38" s="16">
        <f>IF(A149=0,0,C149)</f>
        <v>0</v>
      </c>
    </row>
    <row r="39" spans="1:8" ht="15" customHeight="1" x14ac:dyDescent="0.25">
      <c r="A39" s="83"/>
      <c r="B39" s="80"/>
      <c r="C39" s="84"/>
      <c r="D39" s="98" t="s">
        <v>121</v>
      </c>
      <c r="E39" s="17" t="s">
        <v>9</v>
      </c>
      <c r="F39" s="3"/>
      <c r="G39" s="18"/>
      <c r="H39" s="19"/>
    </row>
    <row r="40" spans="1:8" ht="15" customHeight="1" thickBot="1" x14ac:dyDescent="0.3">
      <c r="A40" s="85"/>
      <c r="B40" s="86"/>
      <c r="C40" s="87"/>
      <c r="D40" s="52"/>
      <c r="E40" s="20" t="s">
        <v>10</v>
      </c>
      <c r="F40" s="5"/>
      <c r="G40" s="21"/>
      <c r="H40" s="22"/>
    </row>
    <row r="41" spans="1:8" ht="15" customHeight="1" x14ac:dyDescent="0.25">
      <c r="A41" s="83" t="s">
        <v>86</v>
      </c>
      <c r="B41" s="80">
        <v>43166</v>
      </c>
      <c r="C41" s="88" t="s">
        <v>126</v>
      </c>
      <c r="D41" s="51">
        <v>564</v>
      </c>
      <c r="E41" s="23" t="s">
        <v>8</v>
      </c>
      <c r="F41" s="6"/>
      <c r="G41" s="18">
        <f>SUM(F41:F43)/3</f>
        <v>0</v>
      </c>
      <c r="H41" s="19">
        <f>IF(A152=0,0,C152)</f>
        <v>0</v>
      </c>
    </row>
    <row r="42" spans="1:8" ht="15" customHeight="1" x14ac:dyDescent="0.25">
      <c r="A42" s="83"/>
      <c r="B42" s="80"/>
      <c r="C42" s="84"/>
      <c r="D42" s="98" t="s">
        <v>121</v>
      </c>
      <c r="E42" s="17" t="s">
        <v>9</v>
      </c>
      <c r="F42" s="3"/>
      <c r="G42" s="18"/>
      <c r="H42" s="19"/>
    </row>
    <row r="43" spans="1:8" ht="15" customHeight="1" thickBot="1" x14ac:dyDescent="0.3">
      <c r="A43" s="83"/>
      <c r="B43" s="80"/>
      <c r="C43" s="84"/>
      <c r="D43" s="51"/>
      <c r="E43" s="20" t="s">
        <v>10</v>
      </c>
      <c r="F43" s="5"/>
      <c r="G43" s="18"/>
      <c r="H43" s="19"/>
    </row>
    <row r="44" spans="1:8" ht="15" customHeight="1" x14ac:dyDescent="0.25">
      <c r="A44" s="81" t="s">
        <v>87</v>
      </c>
      <c r="B44" s="79">
        <v>43264</v>
      </c>
      <c r="C44" s="82" t="s">
        <v>62</v>
      </c>
      <c r="D44" s="50">
        <v>576</v>
      </c>
      <c r="E44" s="14" t="s">
        <v>8</v>
      </c>
      <c r="F44" s="1"/>
      <c r="G44" s="15">
        <f>SUM(F44:F46)/3</f>
        <v>0</v>
      </c>
      <c r="H44" s="16">
        <f>IF(A155=0,0,C155)</f>
        <v>0</v>
      </c>
    </row>
    <row r="45" spans="1:8" ht="15" customHeight="1" x14ac:dyDescent="0.25">
      <c r="A45" s="83"/>
      <c r="B45" s="80"/>
      <c r="C45" s="84"/>
      <c r="D45" s="98" t="s">
        <v>121</v>
      </c>
      <c r="E45" s="17" t="s">
        <v>9</v>
      </c>
      <c r="F45" s="3"/>
      <c r="G45" s="18"/>
      <c r="H45" s="19"/>
    </row>
    <row r="46" spans="1:8" ht="15" customHeight="1" thickBot="1" x14ac:dyDescent="0.3">
      <c r="A46" s="85"/>
      <c r="B46" s="86"/>
      <c r="C46" s="87"/>
      <c r="D46" s="52"/>
      <c r="E46" s="20" t="s">
        <v>10</v>
      </c>
      <c r="F46" s="5"/>
      <c r="G46" s="21"/>
      <c r="H46" s="22"/>
    </row>
    <row r="47" spans="1:8" ht="15" customHeight="1" x14ac:dyDescent="0.25">
      <c r="A47" s="83" t="s">
        <v>88</v>
      </c>
      <c r="B47" s="79">
        <v>43411</v>
      </c>
      <c r="C47" s="84" t="s">
        <v>63</v>
      </c>
      <c r="D47" s="50">
        <v>354</v>
      </c>
      <c r="E47" s="14" t="s">
        <v>8</v>
      </c>
      <c r="F47" s="1"/>
      <c r="G47" s="15">
        <f>SUM(F47:F49)/3</f>
        <v>0</v>
      </c>
      <c r="H47" s="16">
        <f>IF(A158=0,0,C158)</f>
        <v>0</v>
      </c>
    </row>
    <row r="48" spans="1:8" ht="15" customHeight="1" x14ac:dyDescent="0.25">
      <c r="A48" s="83"/>
      <c r="B48" s="80"/>
      <c r="C48" s="84"/>
      <c r="D48" s="98" t="s">
        <v>121</v>
      </c>
      <c r="E48" s="17" t="s">
        <v>9</v>
      </c>
      <c r="F48" s="3"/>
      <c r="G48" s="18"/>
      <c r="H48" s="19"/>
    </row>
    <row r="49" spans="1:11" ht="15" customHeight="1" thickBot="1" x14ac:dyDescent="0.3">
      <c r="A49" s="83"/>
      <c r="B49" s="80"/>
      <c r="C49" s="84"/>
      <c r="D49" s="51"/>
      <c r="E49" s="20" t="s">
        <v>10</v>
      </c>
      <c r="F49" s="5"/>
      <c r="G49" s="18"/>
      <c r="H49" s="19"/>
    </row>
    <row r="50" spans="1:11" ht="15" customHeight="1" x14ac:dyDescent="0.25">
      <c r="A50" s="81" t="s">
        <v>89</v>
      </c>
      <c r="B50" s="79">
        <v>43201</v>
      </c>
      <c r="C50" s="82" t="s">
        <v>61</v>
      </c>
      <c r="D50" s="50">
        <v>432</v>
      </c>
      <c r="E50" s="14" t="s">
        <v>8</v>
      </c>
      <c r="F50" s="1"/>
      <c r="G50" s="15">
        <f>SUM(F50:F52)/3</f>
        <v>0</v>
      </c>
      <c r="H50" s="16">
        <f>IF(A161=0,0,C161)</f>
        <v>0</v>
      </c>
    </row>
    <row r="51" spans="1:11" ht="15" customHeight="1" x14ac:dyDescent="0.25">
      <c r="A51" s="83"/>
      <c r="B51" s="80"/>
      <c r="C51" s="84"/>
      <c r="D51" s="98" t="s">
        <v>121</v>
      </c>
      <c r="E51" s="17" t="s">
        <v>9</v>
      </c>
      <c r="F51" s="3"/>
      <c r="G51" s="18"/>
      <c r="H51" s="19"/>
    </row>
    <row r="52" spans="1:11" ht="15" customHeight="1" thickBot="1" x14ac:dyDescent="0.3">
      <c r="A52" s="85"/>
      <c r="B52" s="86"/>
      <c r="C52" s="87"/>
      <c r="D52" s="52"/>
      <c r="E52" s="20" t="s">
        <v>10</v>
      </c>
      <c r="F52" s="5"/>
      <c r="G52" s="21"/>
      <c r="H52" s="22"/>
    </row>
    <row r="53" spans="1:11" ht="15" customHeight="1" thickBot="1" x14ac:dyDescent="0.3">
      <c r="A53" s="83" t="s">
        <v>90</v>
      </c>
      <c r="B53" s="79">
        <v>43411</v>
      </c>
      <c r="C53" s="84" t="s">
        <v>64</v>
      </c>
      <c r="D53" s="51">
        <v>204</v>
      </c>
      <c r="E53" s="15" t="s">
        <v>7</v>
      </c>
      <c r="F53" s="4"/>
      <c r="G53" s="18">
        <f>F53</f>
        <v>0</v>
      </c>
      <c r="H53" s="16">
        <f>IF(A164=0,0,C164)</f>
        <v>0</v>
      </c>
    </row>
    <row r="54" spans="1:11" ht="15" customHeight="1" x14ac:dyDescent="0.25">
      <c r="A54" s="81" t="s">
        <v>91</v>
      </c>
      <c r="B54" s="79">
        <v>43264</v>
      </c>
      <c r="C54" s="82" t="s">
        <v>65</v>
      </c>
      <c r="D54" s="50">
        <v>354</v>
      </c>
      <c r="E54" s="15" t="s">
        <v>8</v>
      </c>
      <c r="F54" s="2"/>
      <c r="G54" s="15">
        <f>SUM(F54:F56)/3</f>
        <v>0</v>
      </c>
      <c r="H54" s="16">
        <f>IF(A165=0,0,C165)</f>
        <v>0</v>
      </c>
    </row>
    <row r="55" spans="1:11" ht="15" customHeight="1" x14ac:dyDescent="0.25">
      <c r="A55" s="83"/>
      <c r="B55" s="80"/>
      <c r="C55" s="84"/>
      <c r="D55" s="98" t="s">
        <v>121</v>
      </c>
      <c r="E55" s="17" t="s">
        <v>9</v>
      </c>
      <c r="F55" s="3"/>
      <c r="G55" s="18"/>
      <c r="H55" s="19"/>
    </row>
    <row r="56" spans="1:11" ht="15" customHeight="1" thickBot="1" x14ac:dyDescent="0.3">
      <c r="A56" s="85"/>
      <c r="B56" s="80"/>
      <c r="C56" s="87"/>
      <c r="D56" s="52"/>
      <c r="E56" s="20" t="s">
        <v>10</v>
      </c>
      <c r="F56" s="5"/>
      <c r="G56" s="21"/>
      <c r="H56" s="22"/>
    </row>
    <row r="57" spans="1:11" ht="15" customHeight="1" x14ac:dyDescent="0.25">
      <c r="A57" s="89" t="s">
        <v>92</v>
      </c>
      <c r="B57" s="79">
        <v>43369</v>
      </c>
      <c r="C57" s="90" t="s">
        <v>70</v>
      </c>
      <c r="D57" s="50">
        <v>240</v>
      </c>
      <c r="E57" s="14" t="s">
        <v>7</v>
      </c>
      <c r="F57" s="2"/>
      <c r="G57" s="15">
        <f>SUM(F57:F60)/4</f>
        <v>0</v>
      </c>
      <c r="H57" s="16">
        <f>IF(A168=0,0,C168)</f>
        <v>0</v>
      </c>
    </row>
    <row r="58" spans="1:11" ht="15" customHeight="1" x14ac:dyDescent="0.25">
      <c r="A58" s="83"/>
      <c r="B58" s="80"/>
      <c r="C58" s="84"/>
      <c r="D58" s="98" t="s">
        <v>121</v>
      </c>
      <c r="E58" s="17" t="s">
        <v>8</v>
      </c>
      <c r="F58" s="7"/>
      <c r="G58" s="18"/>
      <c r="H58" s="19"/>
    </row>
    <row r="59" spans="1:11" ht="15" customHeight="1" x14ac:dyDescent="0.25">
      <c r="A59" s="83"/>
      <c r="B59" s="80"/>
      <c r="C59" s="84"/>
      <c r="D59" s="51"/>
      <c r="E59" s="17" t="s">
        <v>9</v>
      </c>
      <c r="F59" s="7"/>
      <c r="G59" s="18"/>
      <c r="H59" s="19"/>
    </row>
    <row r="60" spans="1:11" ht="15" customHeight="1" thickBot="1" x14ac:dyDescent="0.3">
      <c r="A60" s="91"/>
      <c r="B60" s="92"/>
      <c r="C60" s="93"/>
      <c r="D60" s="54"/>
      <c r="E60" s="24" t="s">
        <v>10</v>
      </c>
      <c r="F60" s="8"/>
      <c r="G60" s="25"/>
      <c r="H60" s="26"/>
    </row>
    <row r="61" spans="1:11" s="41" customFormat="1" ht="15" customHeight="1" thickTop="1" thickBot="1" x14ac:dyDescent="0.3">
      <c r="A61" s="55" t="s">
        <v>14</v>
      </c>
      <c r="B61" s="56"/>
      <c r="C61" s="57"/>
      <c r="D61" s="57"/>
      <c r="E61" s="58"/>
      <c r="F61" s="27"/>
      <c r="G61" s="58"/>
      <c r="H61" s="58"/>
      <c r="J61" s="40"/>
      <c r="K61" s="40"/>
    </row>
    <row r="62" spans="1:11" s="41" customFormat="1" ht="15" customHeight="1" thickTop="1" thickBot="1" x14ac:dyDescent="0.3">
      <c r="A62" s="57"/>
      <c r="B62" s="56"/>
      <c r="C62" s="57"/>
      <c r="D62" s="57"/>
      <c r="E62" s="58"/>
      <c r="F62" s="28"/>
      <c r="G62" s="58"/>
      <c r="H62" s="9">
        <f>SUM(H11:H60)</f>
        <v>0</v>
      </c>
      <c r="J62" s="40"/>
      <c r="K62" s="40"/>
    </row>
    <row r="63" spans="1:11" ht="15" customHeight="1" thickTop="1" thickBot="1" x14ac:dyDescent="0.3"/>
    <row r="64" spans="1:11" ht="15" customHeight="1" thickTop="1" x14ac:dyDescent="0.25">
      <c r="A64" s="134" t="s">
        <v>16</v>
      </c>
      <c r="B64" s="121" t="s">
        <v>4</v>
      </c>
      <c r="C64" s="121" t="s">
        <v>5</v>
      </c>
      <c r="D64" s="48" t="s">
        <v>67</v>
      </c>
      <c r="E64" s="121" t="s">
        <v>32</v>
      </c>
      <c r="F64" s="121" t="s">
        <v>12</v>
      </c>
      <c r="G64" s="121" t="s">
        <v>31</v>
      </c>
      <c r="H64" s="136" t="s">
        <v>11</v>
      </c>
    </row>
    <row r="65" spans="1:184" ht="15" customHeight="1" thickBot="1" x14ac:dyDescent="0.3">
      <c r="A65" s="135"/>
      <c r="B65" s="122"/>
      <c r="C65" s="122"/>
      <c r="D65" s="49" t="s">
        <v>6</v>
      </c>
      <c r="E65" s="122"/>
      <c r="F65" s="122"/>
      <c r="G65" s="122"/>
      <c r="H65" s="137" t="s">
        <v>13</v>
      </c>
    </row>
    <row r="66" spans="1:184" ht="15" customHeight="1" thickBot="1" x14ac:dyDescent="0.3">
      <c r="A66" s="94" t="s">
        <v>93</v>
      </c>
      <c r="B66" s="96">
        <v>43215</v>
      </c>
      <c r="C66" s="97" t="s">
        <v>38</v>
      </c>
      <c r="D66" s="99">
        <v>960</v>
      </c>
      <c r="E66" s="61" t="s">
        <v>8</v>
      </c>
      <c r="F66" s="62"/>
      <c r="G66" s="61">
        <f>F66</f>
        <v>0</v>
      </c>
      <c r="H66" s="63">
        <f>D66*F66</f>
        <v>0</v>
      </c>
    </row>
    <row r="67" spans="1:184" ht="15" customHeight="1" thickBot="1" x14ac:dyDescent="0.3">
      <c r="A67" s="94" t="s">
        <v>94</v>
      </c>
      <c r="B67" s="96">
        <v>43138</v>
      </c>
      <c r="C67" s="97" t="s">
        <v>50</v>
      </c>
      <c r="D67" s="99">
        <v>1356</v>
      </c>
      <c r="E67" s="61" t="s">
        <v>8</v>
      </c>
      <c r="F67" s="62"/>
      <c r="G67" s="61">
        <f t="shared" ref="G67:G78" si="0">F67</f>
        <v>0</v>
      </c>
      <c r="H67" s="63">
        <f t="shared" ref="H67:H78" si="1">D67*F67</f>
        <v>0</v>
      </c>
    </row>
    <row r="68" spans="1:184" ht="15.75" thickBot="1" x14ac:dyDescent="0.3">
      <c r="A68" s="94" t="s">
        <v>95</v>
      </c>
      <c r="B68" s="96">
        <v>43173</v>
      </c>
      <c r="C68" s="97" t="s">
        <v>125</v>
      </c>
      <c r="D68" s="99">
        <v>720</v>
      </c>
      <c r="E68" s="61" t="s">
        <v>37</v>
      </c>
      <c r="F68" s="62"/>
      <c r="G68" s="61">
        <f t="shared" si="0"/>
        <v>0</v>
      </c>
      <c r="H68" s="63">
        <f t="shared" si="1"/>
        <v>0</v>
      </c>
    </row>
    <row r="69" spans="1:184" ht="15" customHeight="1" thickBot="1" x14ac:dyDescent="0.3">
      <c r="A69" s="94" t="s">
        <v>96</v>
      </c>
      <c r="B69" s="96">
        <v>43201</v>
      </c>
      <c r="C69" s="97" t="s">
        <v>71</v>
      </c>
      <c r="D69" s="99">
        <v>1296</v>
      </c>
      <c r="E69" s="61" t="s">
        <v>10</v>
      </c>
      <c r="F69" s="62"/>
      <c r="G69" s="61">
        <f t="shared" si="0"/>
        <v>0</v>
      </c>
      <c r="H69" s="63">
        <f t="shared" si="1"/>
        <v>0</v>
      </c>
    </row>
    <row r="70" spans="1:184" ht="15" customHeight="1" thickBot="1" x14ac:dyDescent="0.3">
      <c r="A70" s="94" t="s">
        <v>97</v>
      </c>
      <c r="B70" s="96">
        <v>43215</v>
      </c>
      <c r="C70" s="97" t="s">
        <v>39</v>
      </c>
      <c r="D70" s="99">
        <v>960</v>
      </c>
      <c r="E70" s="61" t="s">
        <v>10</v>
      </c>
      <c r="F70" s="62"/>
      <c r="G70" s="61">
        <f t="shared" si="0"/>
        <v>0</v>
      </c>
      <c r="H70" s="63">
        <f t="shared" si="1"/>
        <v>0</v>
      </c>
    </row>
    <row r="71" spans="1:184" ht="15" customHeight="1" thickBot="1" x14ac:dyDescent="0.3">
      <c r="A71" s="94" t="s">
        <v>98</v>
      </c>
      <c r="B71" s="96">
        <v>43180</v>
      </c>
      <c r="C71" s="97" t="s">
        <v>49</v>
      </c>
      <c r="D71" s="99">
        <v>402</v>
      </c>
      <c r="E71" s="61" t="s">
        <v>10</v>
      </c>
      <c r="F71" s="62"/>
      <c r="G71" s="61">
        <f t="shared" si="0"/>
        <v>0</v>
      </c>
      <c r="H71" s="63">
        <f t="shared" si="1"/>
        <v>0</v>
      </c>
    </row>
    <row r="72" spans="1:184" ht="15" customHeight="1" thickBot="1" x14ac:dyDescent="0.3">
      <c r="A72" s="94" t="s">
        <v>99</v>
      </c>
      <c r="B72" s="96">
        <v>43215</v>
      </c>
      <c r="C72" s="97" t="s">
        <v>38</v>
      </c>
      <c r="D72" s="99">
        <v>912</v>
      </c>
      <c r="E72" s="61" t="s">
        <v>9</v>
      </c>
      <c r="F72" s="62"/>
      <c r="G72" s="61">
        <f t="shared" si="0"/>
        <v>0</v>
      </c>
      <c r="H72" s="63">
        <f t="shared" si="1"/>
        <v>0</v>
      </c>
    </row>
    <row r="73" spans="1:184" ht="15" customHeight="1" thickBot="1" x14ac:dyDescent="0.3">
      <c r="A73" s="95" t="s">
        <v>100</v>
      </c>
      <c r="B73" s="96">
        <v>43411</v>
      </c>
      <c r="C73" s="97" t="s">
        <v>50</v>
      </c>
      <c r="D73" s="99">
        <v>1008</v>
      </c>
      <c r="E73" s="61" t="s">
        <v>9</v>
      </c>
      <c r="F73" s="62"/>
      <c r="G73" s="61">
        <f t="shared" si="0"/>
        <v>0</v>
      </c>
      <c r="H73" s="63">
        <f t="shared" si="1"/>
        <v>0</v>
      </c>
    </row>
    <row r="74" spans="1:184" ht="15" customHeight="1" thickBot="1" x14ac:dyDescent="0.3">
      <c r="A74" s="95" t="s">
        <v>101</v>
      </c>
      <c r="B74" s="96">
        <v>43390</v>
      </c>
      <c r="C74" s="97" t="s">
        <v>50</v>
      </c>
      <c r="D74" s="99">
        <v>1008</v>
      </c>
      <c r="E74" s="61" t="s">
        <v>7</v>
      </c>
      <c r="F74" s="62"/>
      <c r="G74" s="61">
        <f t="shared" si="0"/>
        <v>0</v>
      </c>
      <c r="H74" s="63">
        <f t="shared" si="1"/>
        <v>0</v>
      </c>
    </row>
    <row r="75" spans="1:184" ht="15" customHeight="1" thickBot="1" x14ac:dyDescent="0.3">
      <c r="A75" s="94" t="s">
        <v>102</v>
      </c>
      <c r="B75" s="96">
        <v>43390</v>
      </c>
      <c r="C75" s="97" t="s">
        <v>39</v>
      </c>
      <c r="D75" s="99">
        <v>768</v>
      </c>
      <c r="E75" s="61" t="s">
        <v>7</v>
      </c>
      <c r="F75" s="62"/>
      <c r="G75" s="61">
        <f t="shared" si="0"/>
        <v>0</v>
      </c>
      <c r="H75" s="63">
        <f t="shared" si="1"/>
        <v>0</v>
      </c>
    </row>
    <row r="76" spans="1:184" ht="15" customHeight="1" thickBot="1" x14ac:dyDescent="0.3">
      <c r="A76" s="94" t="s">
        <v>120</v>
      </c>
      <c r="B76" s="96">
        <v>43271</v>
      </c>
      <c r="C76" s="97" t="s">
        <v>51</v>
      </c>
      <c r="D76" s="99">
        <v>384</v>
      </c>
      <c r="E76" s="61" t="s">
        <v>37</v>
      </c>
      <c r="F76" s="62"/>
      <c r="G76" s="61">
        <f t="shared" si="0"/>
        <v>0</v>
      </c>
      <c r="H76" s="63">
        <f t="shared" si="1"/>
        <v>0</v>
      </c>
    </row>
    <row r="77" spans="1:184" ht="15" customHeight="1" thickBot="1" x14ac:dyDescent="0.3">
      <c r="A77" s="94" t="s">
        <v>103</v>
      </c>
      <c r="B77" s="96">
        <v>43201</v>
      </c>
      <c r="C77" s="97" t="s">
        <v>52</v>
      </c>
      <c r="D77" s="99">
        <v>402</v>
      </c>
      <c r="E77" s="61" t="s">
        <v>124</v>
      </c>
      <c r="F77" s="62"/>
      <c r="G77" s="61">
        <f t="shared" si="0"/>
        <v>0</v>
      </c>
      <c r="H77" s="63">
        <f t="shared" si="1"/>
        <v>0</v>
      </c>
    </row>
    <row r="78" spans="1:184" ht="15" customHeight="1" thickBot="1" x14ac:dyDescent="0.3">
      <c r="A78" s="94" t="s">
        <v>104</v>
      </c>
      <c r="B78" s="96">
        <v>43348</v>
      </c>
      <c r="C78" s="97" t="s">
        <v>72</v>
      </c>
      <c r="D78" s="100">
        <v>390</v>
      </c>
      <c r="E78" s="66" t="s">
        <v>8</v>
      </c>
      <c r="F78" s="67"/>
      <c r="G78" s="66">
        <f t="shared" si="0"/>
        <v>0</v>
      </c>
      <c r="H78" s="68">
        <f t="shared" si="1"/>
        <v>0</v>
      </c>
    </row>
    <row r="79" spans="1:184" s="69" customFormat="1" ht="15.75" thickBot="1" x14ac:dyDescent="0.3">
      <c r="D79" s="70"/>
      <c r="E79" s="29"/>
      <c r="F79" s="29"/>
      <c r="G79" s="29"/>
      <c r="H79" s="30"/>
      <c r="J79" s="71"/>
      <c r="K79" s="71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</row>
    <row r="80" spans="1:184" ht="16.5" thickTop="1" thickBot="1" x14ac:dyDescent="0.3">
      <c r="A80" s="70"/>
      <c r="B80" s="72"/>
      <c r="C80" s="70"/>
      <c r="D80" s="70"/>
      <c r="E80" s="29"/>
      <c r="F80" s="29"/>
      <c r="G80" s="73"/>
      <c r="H80" s="9">
        <f>SUM(H66:H79)</f>
        <v>0</v>
      </c>
    </row>
    <row r="81" spans="1:8" ht="16.5" thickTop="1" thickBot="1" x14ac:dyDescent="0.3"/>
    <row r="82" spans="1:8" ht="15.75" customHeight="1" thickTop="1" x14ac:dyDescent="0.25">
      <c r="A82" s="134" t="s">
        <v>16</v>
      </c>
      <c r="B82" s="121" t="s">
        <v>4</v>
      </c>
      <c r="C82" s="121" t="s">
        <v>5</v>
      </c>
      <c r="D82" s="48" t="s">
        <v>67</v>
      </c>
      <c r="E82" s="121" t="s">
        <v>32</v>
      </c>
      <c r="F82" s="121" t="s">
        <v>12</v>
      </c>
      <c r="G82" s="121" t="s">
        <v>31</v>
      </c>
      <c r="H82" s="136" t="s">
        <v>11</v>
      </c>
    </row>
    <row r="83" spans="1:8" ht="15.75" customHeight="1" thickBot="1" x14ac:dyDescent="0.3">
      <c r="A83" s="135"/>
      <c r="B83" s="122"/>
      <c r="C83" s="122"/>
      <c r="D83" s="49" t="s">
        <v>6</v>
      </c>
      <c r="E83" s="122"/>
      <c r="F83" s="122"/>
      <c r="G83" s="122"/>
      <c r="H83" s="137" t="s">
        <v>13</v>
      </c>
    </row>
    <row r="84" spans="1:8" ht="15.75" thickBot="1" x14ac:dyDescent="0.3">
      <c r="A84" s="59" t="s">
        <v>105</v>
      </c>
      <c r="B84" s="60">
        <v>43144</v>
      </c>
      <c r="C84" s="101" t="s">
        <v>73</v>
      </c>
      <c r="D84" s="101">
        <v>762</v>
      </c>
      <c r="E84" s="31" t="s">
        <v>8</v>
      </c>
      <c r="F84" s="10"/>
      <c r="G84" s="32">
        <f>F84</f>
        <v>0</v>
      </c>
      <c r="H84" s="33">
        <f>D84*F84</f>
        <v>0</v>
      </c>
    </row>
    <row r="85" spans="1:8" ht="15.75" thickBot="1" x14ac:dyDescent="0.3">
      <c r="A85" s="59" t="s">
        <v>106</v>
      </c>
      <c r="B85" s="60">
        <v>43389</v>
      </c>
      <c r="C85" s="101" t="s">
        <v>73</v>
      </c>
      <c r="D85" s="101">
        <v>762</v>
      </c>
      <c r="E85" s="31" t="s">
        <v>8</v>
      </c>
      <c r="F85" s="10"/>
      <c r="G85" s="32">
        <f t="shared" ref="G85:G99" si="2">F85</f>
        <v>0</v>
      </c>
      <c r="H85" s="33">
        <f t="shared" ref="H85:H99" si="3">D85*F85</f>
        <v>0</v>
      </c>
    </row>
    <row r="86" spans="1:8" ht="15.75" thickBot="1" x14ac:dyDescent="0.3">
      <c r="A86" s="59" t="s">
        <v>107</v>
      </c>
      <c r="B86" s="60">
        <v>43257</v>
      </c>
      <c r="C86" s="101" t="s">
        <v>73</v>
      </c>
      <c r="D86" s="101">
        <v>762</v>
      </c>
      <c r="E86" s="31" t="s">
        <v>8</v>
      </c>
      <c r="F86" s="10"/>
      <c r="G86" s="32">
        <f t="shared" si="2"/>
        <v>0</v>
      </c>
      <c r="H86" s="33">
        <f t="shared" si="3"/>
        <v>0</v>
      </c>
    </row>
    <row r="87" spans="1:8" ht="15.75" thickBot="1" x14ac:dyDescent="0.3">
      <c r="A87" s="59" t="s">
        <v>108</v>
      </c>
      <c r="B87" s="60">
        <v>43187</v>
      </c>
      <c r="C87" s="74" t="s">
        <v>40</v>
      </c>
      <c r="D87" s="101">
        <v>504</v>
      </c>
      <c r="E87" s="31" t="s">
        <v>8</v>
      </c>
      <c r="F87" s="10"/>
      <c r="G87" s="32">
        <f t="shared" si="2"/>
        <v>0</v>
      </c>
      <c r="H87" s="33">
        <f t="shared" si="3"/>
        <v>0</v>
      </c>
    </row>
    <row r="88" spans="1:8" ht="15.75" thickBot="1" x14ac:dyDescent="0.3">
      <c r="A88" s="59" t="s">
        <v>109</v>
      </c>
      <c r="B88" s="60">
        <v>43418</v>
      </c>
      <c r="C88" s="74" t="s">
        <v>40</v>
      </c>
      <c r="D88" s="101">
        <v>504</v>
      </c>
      <c r="E88" s="31" t="s">
        <v>8</v>
      </c>
      <c r="F88" s="10"/>
      <c r="G88" s="32">
        <f t="shared" si="2"/>
        <v>0</v>
      </c>
      <c r="H88" s="33">
        <f t="shared" si="3"/>
        <v>0</v>
      </c>
    </row>
    <row r="89" spans="1:8" ht="15.75" thickBot="1" x14ac:dyDescent="0.3">
      <c r="A89" s="59" t="s">
        <v>110</v>
      </c>
      <c r="B89" s="60">
        <v>43355</v>
      </c>
      <c r="C89" s="74" t="s">
        <v>40</v>
      </c>
      <c r="D89" s="101">
        <v>504</v>
      </c>
      <c r="E89" s="31" t="s">
        <v>8</v>
      </c>
      <c r="F89" s="10"/>
      <c r="G89" s="32">
        <f t="shared" si="2"/>
        <v>0</v>
      </c>
      <c r="H89" s="33">
        <f t="shared" si="3"/>
        <v>0</v>
      </c>
    </row>
    <row r="90" spans="1:8" ht="15.75" thickBot="1" x14ac:dyDescent="0.3">
      <c r="A90" s="59" t="s">
        <v>111</v>
      </c>
      <c r="B90" s="60">
        <v>43173</v>
      </c>
      <c r="C90" s="61" t="s">
        <v>69</v>
      </c>
      <c r="D90" s="101">
        <v>792</v>
      </c>
      <c r="E90" s="31" t="s">
        <v>123</v>
      </c>
      <c r="F90" s="10"/>
      <c r="G90" s="32">
        <f t="shared" si="2"/>
        <v>0</v>
      </c>
      <c r="H90" s="33">
        <f t="shared" si="3"/>
        <v>0</v>
      </c>
    </row>
    <row r="91" spans="1:8" ht="15.75" thickBot="1" x14ac:dyDescent="0.3">
      <c r="A91" s="59" t="s">
        <v>112</v>
      </c>
      <c r="B91" s="60">
        <v>43235</v>
      </c>
      <c r="C91" s="74" t="s">
        <v>74</v>
      </c>
      <c r="D91" s="101">
        <v>762</v>
      </c>
      <c r="E91" s="31" t="s">
        <v>8</v>
      </c>
      <c r="F91" s="10"/>
      <c r="G91" s="32">
        <f t="shared" si="2"/>
        <v>0</v>
      </c>
      <c r="H91" s="33">
        <f t="shared" si="3"/>
        <v>0</v>
      </c>
    </row>
    <row r="92" spans="1:8" ht="15.75" thickBot="1" x14ac:dyDescent="0.3">
      <c r="A92" s="59" t="s">
        <v>113</v>
      </c>
      <c r="B92" s="60">
        <v>43264</v>
      </c>
      <c r="C92" s="101" t="s">
        <v>73</v>
      </c>
      <c r="D92" s="101">
        <v>762</v>
      </c>
      <c r="E92" s="31" t="s">
        <v>10</v>
      </c>
      <c r="F92" s="10"/>
      <c r="G92" s="32">
        <f t="shared" si="2"/>
        <v>0</v>
      </c>
      <c r="H92" s="33">
        <f t="shared" si="3"/>
        <v>0</v>
      </c>
    </row>
    <row r="93" spans="1:8" ht="15.75" thickBot="1" x14ac:dyDescent="0.3">
      <c r="A93" s="59" t="s">
        <v>114</v>
      </c>
      <c r="B93" s="60">
        <v>43348</v>
      </c>
      <c r="C93" s="101" t="s">
        <v>73</v>
      </c>
      <c r="D93" s="101">
        <v>762</v>
      </c>
      <c r="E93" s="31" t="s">
        <v>10</v>
      </c>
      <c r="F93" s="10"/>
      <c r="G93" s="32">
        <f t="shared" si="2"/>
        <v>0</v>
      </c>
      <c r="H93" s="33">
        <f t="shared" si="3"/>
        <v>0</v>
      </c>
    </row>
    <row r="94" spans="1:8" ht="15.75" thickBot="1" x14ac:dyDescent="0.3">
      <c r="A94" s="59" t="s">
        <v>115</v>
      </c>
      <c r="B94" s="60">
        <v>43187</v>
      </c>
      <c r="C94" s="74" t="s">
        <v>40</v>
      </c>
      <c r="D94" s="101">
        <v>504</v>
      </c>
      <c r="E94" s="31" t="s">
        <v>47</v>
      </c>
      <c r="F94" s="10"/>
      <c r="G94" s="32">
        <f t="shared" si="2"/>
        <v>0</v>
      </c>
      <c r="H94" s="33">
        <f t="shared" si="3"/>
        <v>0</v>
      </c>
    </row>
    <row r="95" spans="1:8" ht="15.75" thickBot="1" x14ac:dyDescent="0.3">
      <c r="A95" s="59" t="s">
        <v>122</v>
      </c>
      <c r="B95" s="60">
        <v>43355</v>
      </c>
      <c r="C95" s="74" t="s">
        <v>40</v>
      </c>
      <c r="D95" s="101">
        <v>504</v>
      </c>
      <c r="E95" s="31" t="s">
        <v>47</v>
      </c>
      <c r="F95" s="10"/>
      <c r="G95" s="32">
        <f t="shared" si="2"/>
        <v>0</v>
      </c>
      <c r="H95" s="33">
        <f t="shared" si="3"/>
        <v>0</v>
      </c>
    </row>
    <row r="96" spans="1:8" ht="15.75" thickBot="1" x14ac:dyDescent="0.3">
      <c r="A96" s="59" t="s">
        <v>116</v>
      </c>
      <c r="B96" s="60">
        <v>43355</v>
      </c>
      <c r="C96" s="74" t="s">
        <v>75</v>
      </c>
      <c r="D96" s="101">
        <v>456</v>
      </c>
      <c r="E96" s="31" t="s">
        <v>8</v>
      </c>
      <c r="F96" s="10"/>
      <c r="G96" s="32">
        <f t="shared" si="2"/>
        <v>0</v>
      </c>
      <c r="H96" s="33">
        <f t="shared" si="3"/>
        <v>0</v>
      </c>
    </row>
    <row r="97" spans="1:11" ht="15.75" thickBot="1" x14ac:dyDescent="0.3">
      <c r="A97" s="59" t="s">
        <v>117</v>
      </c>
      <c r="B97" s="60">
        <v>43355</v>
      </c>
      <c r="C97" s="74" t="s">
        <v>75</v>
      </c>
      <c r="D97" s="101">
        <v>456</v>
      </c>
      <c r="E97" s="31" t="s">
        <v>47</v>
      </c>
      <c r="F97" s="10"/>
      <c r="G97" s="32">
        <f t="shared" si="2"/>
        <v>0</v>
      </c>
      <c r="H97" s="33">
        <f t="shared" si="3"/>
        <v>0</v>
      </c>
    </row>
    <row r="98" spans="1:11" ht="15.75" thickBot="1" x14ac:dyDescent="0.3">
      <c r="A98" s="59" t="s">
        <v>118</v>
      </c>
      <c r="B98" s="60">
        <v>43235</v>
      </c>
      <c r="C98" s="61" t="s">
        <v>53</v>
      </c>
      <c r="D98" s="101">
        <v>570</v>
      </c>
      <c r="E98" s="31" t="s">
        <v>8</v>
      </c>
      <c r="F98" s="10"/>
      <c r="G98" s="32">
        <f t="shared" si="2"/>
        <v>0</v>
      </c>
      <c r="H98" s="33">
        <f t="shared" si="3"/>
        <v>0</v>
      </c>
    </row>
    <row r="99" spans="1:11" ht="15.75" customHeight="1" thickBot="1" x14ac:dyDescent="0.3">
      <c r="A99" s="64" t="s">
        <v>119</v>
      </c>
      <c r="B99" s="65">
        <v>43173</v>
      </c>
      <c r="C99" s="102" t="s">
        <v>76</v>
      </c>
      <c r="D99" s="102">
        <v>570</v>
      </c>
      <c r="E99" s="34" t="s">
        <v>8</v>
      </c>
      <c r="F99" s="11"/>
      <c r="G99" s="35">
        <f t="shared" si="2"/>
        <v>0</v>
      </c>
      <c r="H99" s="36">
        <f t="shared" si="3"/>
        <v>0</v>
      </c>
    </row>
    <row r="100" spans="1:11" ht="16.5" customHeight="1" thickTop="1" thickBot="1" x14ac:dyDescent="0.3">
      <c r="A100" s="55" t="s">
        <v>77</v>
      </c>
    </row>
    <row r="101" spans="1:11" ht="16.5" customHeight="1" thickTop="1" thickBot="1" x14ac:dyDescent="0.3">
      <c r="H101" s="9">
        <f>SUM(H84:H99)</f>
        <v>0</v>
      </c>
    </row>
    <row r="102" spans="1:11" ht="16.5" thickTop="1" thickBot="1" x14ac:dyDescent="0.3">
      <c r="A102" s="75" t="s">
        <v>46</v>
      </c>
    </row>
    <row r="103" spans="1:11" ht="16.5" thickTop="1" thickBot="1" x14ac:dyDescent="0.3">
      <c r="A103" s="112"/>
      <c r="B103" s="113"/>
      <c r="C103" s="113"/>
      <c r="D103" s="113"/>
      <c r="E103" s="114"/>
      <c r="G103" s="39" t="s">
        <v>42</v>
      </c>
      <c r="H103" s="9">
        <f>+H101+H80+H62</f>
        <v>0</v>
      </c>
    </row>
    <row r="104" spans="1:11" ht="16.5" thickTop="1" thickBot="1" x14ac:dyDescent="0.3">
      <c r="A104" s="115"/>
      <c r="B104" s="116"/>
      <c r="C104" s="116"/>
      <c r="D104" s="116"/>
      <c r="E104" s="117"/>
      <c r="H104" s="76"/>
    </row>
    <row r="105" spans="1:11" ht="16.5" thickTop="1" thickBot="1" x14ac:dyDescent="0.3">
      <c r="A105" s="115"/>
      <c r="B105" s="116"/>
      <c r="C105" s="116"/>
      <c r="D105" s="116"/>
      <c r="E105" s="117"/>
      <c r="G105" s="77" t="s">
        <v>41</v>
      </c>
      <c r="H105" s="13">
        <f>ROUNDDOWN(SUM(G84:G99,G66:G78,G11:G60),0)</f>
        <v>0</v>
      </c>
      <c r="J105" s="12"/>
    </row>
    <row r="106" spans="1:11" ht="16.5" thickTop="1" thickBot="1" x14ac:dyDescent="0.3">
      <c r="A106" s="115"/>
      <c r="B106" s="116"/>
      <c r="C106" s="116"/>
      <c r="D106" s="116"/>
      <c r="E106" s="117"/>
      <c r="H106" s="76"/>
    </row>
    <row r="107" spans="1:11" ht="16.5" thickTop="1" thickBot="1" x14ac:dyDescent="0.3">
      <c r="A107" s="115"/>
      <c r="B107" s="116"/>
      <c r="C107" s="116"/>
      <c r="D107" s="116"/>
      <c r="E107" s="117"/>
      <c r="G107" s="39" t="s">
        <v>44</v>
      </c>
      <c r="H107" s="9">
        <f>IF(H105&lt;5,0,IF(H105&lt;10,0.05*H103,IF(H105&lt;20,H103*0.1,H103*0.15)))</f>
        <v>0</v>
      </c>
    </row>
    <row r="108" spans="1:11" ht="15.75" thickTop="1" x14ac:dyDescent="0.25">
      <c r="A108" s="115"/>
      <c r="B108" s="116"/>
      <c r="C108" s="116"/>
      <c r="D108" s="116"/>
      <c r="E108" s="117"/>
      <c r="H108" s="12"/>
    </row>
    <row r="109" spans="1:11" ht="15.75" thickBot="1" x14ac:dyDescent="0.3">
      <c r="A109" s="115"/>
      <c r="B109" s="116"/>
      <c r="C109" s="116"/>
      <c r="D109" s="116"/>
      <c r="E109" s="117"/>
      <c r="H109" s="76"/>
    </row>
    <row r="110" spans="1:11" ht="16.5" thickTop="1" thickBot="1" x14ac:dyDescent="0.3">
      <c r="A110" s="115"/>
      <c r="B110" s="116"/>
      <c r="C110" s="116"/>
      <c r="D110" s="116"/>
      <c r="E110" s="117"/>
      <c r="G110" s="77" t="s">
        <v>43</v>
      </c>
      <c r="H110" s="13">
        <f>H103-H107</f>
        <v>0</v>
      </c>
    </row>
    <row r="111" spans="1:11" ht="16.5" thickTop="1" thickBot="1" x14ac:dyDescent="0.3">
      <c r="A111" s="118"/>
      <c r="B111" s="119"/>
      <c r="C111" s="119"/>
      <c r="D111" s="119"/>
      <c r="E111" s="120"/>
    </row>
    <row r="112" spans="1:11" s="41" customFormat="1" ht="15.75" thickTop="1" x14ac:dyDescent="0.25">
      <c r="A112" s="78"/>
      <c r="B112" s="78"/>
      <c r="C112" s="78"/>
      <c r="D112" s="78"/>
      <c r="E112" s="78"/>
      <c r="J112" s="40"/>
      <c r="K112" s="40"/>
    </row>
    <row r="113" spans="1:11" s="41" customFormat="1" x14ac:dyDescent="0.25">
      <c r="A113" s="78"/>
      <c r="B113" s="78"/>
      <c r="C113" s="78"/>
      <c r="D113" s="78"/>
      <c r="E113" s="78"/>
      <c r="J113" s="40"/>
      <c r="K113" s="40"/>
    </row>
    <row r="114" spans="1:11" s="41" customFormat="1" x14ac:dyDescent="0.25">
      <c r="A114" s="78"/>
      <c r="B114" s="78"/>
      <c r="C114" s="78"/>
      <c r="D114" s="78"/>
      <c r="E114" s="78"/>
      <c r="J114" s="40"/>
      <c r="K114" s="40"/>
    </row>
    <row r="115" spans="1:11" s="41" customFormat="1" x14ac:dyDescent="0.25">
      <c r="A115" s="103"/>
      <c r="B115" s="103"/>
      <c r="C115" s="103"/>
      <c r="D115" s="103"/>
      <c r="E115" s="103"/>
      <c r="F115" s="104"/>
      <c r="G115" s="104"/>
      <c r="H115" s="105"/>
      <c r="I115" s="104"/>
      <c r="J115" s="106"/>
      <c r="K115" s="40"/>
    </row>
    <row r="116" spans="1:11" s="41" customFormat="1" x14ac:dyDescent="0.25">
      <c r="A116" s="103"/>
      <c r="B116" s="103"/>
      <c r="C116" s="103"/>
      <c r="D116" s="103"/>
      <c r="E116" s="103"/>
      <c r="F116" s="104"/>
      <c r="G116" s="104"/>
      <c r="H116" s="104"/>
      <c r="I116" s="104"/>
      <c r="J116" s="106"/>
      <c r="K116" s="40"/>
    </row>
    <row r="117" spans="1:11" s="41" customFormat="1" x14ac:dyDescent="0.25">
      <c r="A117" s="103"/>
      <c r="B117" s="103"/>
      <c r="C117" s="103"/>
      <c r="D117" s="103"/>
      <c r="E117" s="107">
        <f>H80/1.2</f>
        <v>0</v>
      </c>
      <c r="F117" s="106">
        <f>H80-E117</f>
        <v>0</v>
      </c>
      <c r="G117" s="104"/>
      <c r="H117" s="104"/>
      <c r="I117" s="104"/>
      <c r="J117" s="106"/>
      <c r="K117" s="40"/>
    </row>
    <row r="118" spans="1:11" s="41" customFormat="1" x14ac:dyDescent="0.25">
      <c r="A118" s="103"/>
      <c r="B118" s="103"/>
      <c r="C118" s="103"/>
      <c r="D118" s="103"/>
      <c r="E118" s="107">
        <f>H101/1.2</f>
        <v>0</v>
      </c>
      <c r="F118" s="106">
        <f>H101-E118</f>
        <v>0</v>
      </c>
      <c r="G118" s="104"/>
      <c r="H118" s="104"/>
      <c r="I118" s="104"/>
      <c r="J118" s="106"/>
      <c r="K118" s="40"/>
    </row>
    <row r="119" spans="1:11" s="41" customFormat="1" x14ac:dyDescent="0.25">
      <c r="A119" s="103"/>
      <c r="B119" s="103"/>
      <c r="C119" s="103"/>
      <c r="D119" s="103"/>
      <c r="E119" s="108"/>
      <c r="F119" s="106"/>
      <c r="G119" s="104"/>
      <c r="H119" s="104"/>
      <c r="I119" s="104"/>
      <c r="J119" s="106"/>
      <c r="K119" s="40"/>
    </row>
    <row r="120" spans="1:11" s="41" customFormat="1" x14ac:dyDescent="0.25">
      <c r="A120" s="106"/>
      <c r="B120" s="106"/>
      <c r="C120" s="106"/>
      <c r="D120" s="104"/>
      <c r="E120" s="106"/>
      <c r="F120" s="106"/>
      <c r="G120" s="104"/>
      <c r="H120" s="104"/>
      <c r="I120" s="104"/>
      <c r="J120" s="106"/>
      <c r="K120" s="40"/>
    </row>
    <row r="121" spans="1:11" s="41" customFormat="1" x14ac:dyDescent="0.25">
      <c r="A121" s="106" t="s">
        <v>30</v>
      </c>
      <c r="B121" s="106" t="s">
        <v>33</v>
      </c>
      <c r="C121" s="104" t="s">
        <v>34</v>
      </c>
      <c r="D121" s="104"/>
      <c r="E121" s="106"/>
      <c r="F121" s="106"/>
      <c r="G121" s="104"/>
      <c r="H121" s="104"/>
      <c r="I121" s="104"/>
      <c r="J121" s="106"/>
      <c r="K121" s="40"/>
    </row>
    <row r="122" spans="1:11" s="41" customFormat="1" x14ac:dyDescent="0.25">
      <c r="A122" s="106">
        <f>SUM(F11:F14)</f>
        <v>0</v>
      </c>
      <c r="B122" s="106">
        <v>192</v>
      </c>
      <c r="C122" s="104">
        <f>D11+(A122-1)*B122</f>
        <v>48</v>
      </c>
      <c r="D122" s="109" t="s">
        <v>17</v>
      </c>
      <c r="E122" s="106">
        <f>IF(A122=0,0,D11/1.2+(A122-1)*B122/1.2)</f>
        <v>0</v>
      </c>
      <c r="F122" s="106">
        <f>IF(A122=0,0,C122-E122)</f>
        <v>0</v>
      </c>
      <c r="G122" s="104"/>
      <c r="H122" s="104"/>
      <c r="I122" s="104"/>
      <c r="J122" s="106"/>
      <c r="K122" s="40"/>
    </row>
    <row r="123" spans="1:11" s="41" customFormat="1" x14ac:dyDescent="0.25">
      <c r="A123" s="106"/>
      <c r="B123" s="106"/>
      <c r="C123" s="104"/>
      <c r="D123" s="109"/>
      <c r="E123" s="106"/>
      <c r="F123" s="106"/>
      <c r="G123" s="104"/>
      <c r="H123" s="104"/>
      <c r="I123" s="104"/>
      <c r="J123" s="106"/>
      <c r="K123" s="40"/>
    </row>
    <row r="124" spans="1:11" s="41" customFormat="1" x14ac:dyDescent="0.25">
      <c r="A124" s="106"/>
      <c r="B124" s="106"/>
      <c r="C124" s="104"/>
      <c r="D124" s="109"/>
      <c r="E124" s="106"/>
      <c r="F124" s="106"/>
      <c r="G124" s="104"/>
      <c r="H124" s="104"/>
      <c r="I124" s="104"/>
      <c r="J124" s="106"/>
      <c r="K124" s="40"/>
    </row>
    <row r="125" spans="1:11" s="41" customFormat="1" x14ac:dyDescent="0.25">
      <c r="A125" s="106"/>
      <c r="B125" s="106"/>
      <c r="C125" s="104"/>
      <c r="D125" s="109"/>
      <c r="E125" s="106"/>
      <c r="F125" s="106"/>
      <c r="G125" s="104"/>
      <c r="H125" s="104"/>
      <c r="I125" s="104"/>
      <c r="J125" s="106"/>
      <c r="K125" s="40"/>
    </row>
    <row r="126" spans="1:11" s="41" customFormat="1" x14ac:dyDescent="0.25">
      <c r="A126" s="106">
        <f>SUM(F15:F18)</f>
        <v>0</v>
      </c>
      <c r="B126" s="106">
        <v>192</v>
      </c>
      <c r="C126" s="104">
        <f>D15+(A126-1)*B126</f>
        <v>48</v>
      </c>
      <c r="D126" s="109" t="s">
        <v>18</v>
      </c>
      <c r="E126" s="106">
        <f>IF(A126=0,0,D15/1.2+(A126-1)*B126/1.2)</f>
        <v>0</v>
      </c>
      <c r="F126" s="106">
        <f>IF(A126=0,0,C126-E126)</f>
        <v>0</v>
      </c>
      <c r="G126" s="104"/>
      <c r="H126" s="104"/>
      <c r="I126" s="104"/>
      <c r="J126" s="106"/>
      <c r="K126" s="40"/>
    </row>
    <row r="127" spans="1:11" s="41" customFormat="1" x14ac:dyDescent="0.25">
      <c r="A127" s="106"/>
      <c r="B127" s="106"/>
      <c r="C127" s="104"/>
      <c r="D127" s="109"/>
      <c r="E127" s="106"/>
      <c r="F127" s="106"/>
      <c r="G127" s="104"/>
      <c r="H127" s="104"/>
      <c r="I127" s="104"/>
      <c r="J127" s="106"/>
      <c r="K127" s="40"/>
    </row>
    <row r="128" spans="1:11" s="41" customFormat="1" x14ac:dyDescent="0.25">
      <c r="A128" s="106"/>
      <c r="B128" s="106"/>
      <c r="C128" s="104"/>
      <c r="D128" s="109"/>
      <c r="E128" s="106"/>
      <c r="F128" s="106"/>
      <c r="G128" s="104"/>
      <c r="H128" s="104"/>
      <c r="I128" s="104"/>
      <c r="J128" s="106"/>
      <c r="K128" s="40"/>
    </row>
    <row r="129" spans="1:11" s="41" customFormat="1" x14ac:dyDescent="0.25">
      <c r="A129" s="106"/>
      <c r="B129" s="106"/>
      <c r="C129" s="104"/>
      <c r="D129" s="109"/>
      <c r="E129" s="106"/>
      <c r="F129" s="106"/>
      <c r="G129" s="104"/>
      <c r="H129" s="104"/>
      <c r="I129" s="104"/>
      <c r="J129" s="106"/>
      <c r="K129" s="40"/>
    </row>
    <row r="130" spans="1:11" s="41" customFormat="1" x14ac:dyDescent="0.25">
      <c r="A130" s="106">
        <f>SUM(F19:F22)</f>
        <v>0</v>
      </c>
      <c r="B130" s="106">
        <v>192</v>
      </c>
      <c r="C130" s="104">
        <f>D19+(A130-1)*B130</f>
        <v>180</v>
      </c>
      <c r="D130" s="109" t="s">
        <v>19</v>
      </c>
      <c r="E130" s="106">
        <f>IF(A130=0,0,D19/1.2+(A130-1)*B130/1.2)</f>
        <v>0</v>
      </c>
      <c r="F130" s="106">
        <f>IF(A130=0,0,C130-E130)</f>
        <v>0</v>
      </c>
      <c r="G130" s="104"/>
      <c r="H130" s="104"/>
      <c r="I130" s="104"/>
      <c r="J130" s="106"/>
      <c r="K130" s="40"/>
    </row>
    <row r="131" spans="1:11" s="41" customFormat="1" x14ac:dyDescent="0.25">
      <c r="A131" s="106"/>
      <c r="B131" s="106"/>
      <c r="C131" s="104"/>
      <c r="D131" s="109"/>
      <c r="E131" s="106"/>
      <c r="F131" s="106"/>
      <c r="G131" s="104"/>
      <c r="H131" s="104"/>
      <c r="I131" s="104"/>
      <c r="J131" s="106"/>
      <c r="K131" s="40"/>
    </row>
    <row r="132" spans="1:11" s="41" customFormat="1" x14ac:dyDescent="0.25">
      <c r="A132" s="106"/>
      <c r="B132" s="106"/>
      <c r="C132" s="104"/>
      <c r="D132" s="109"/>
      <c r="E132" s="106"/>
      <c r="F132" s="106"/>
      <c r="G132" s="104"/>
      <c r="H132" s="104"/>
      <c r="I132" s="104"/>
      <c r="J132" s="106"/>
      <c r="K132" s="40"/>
    </row>
    <row r="133" spans="1:11" s="41" customFormat="1" x14ac:dyDescent="0.25">
      <c r="A133" s="106"/>
      <c r="B133" s="106"/>
      <c r="C133" s="104"/>
      <c r="D133" s="109"/>
      <c r="E133" s="106"/>
      <c r="F133" s="106"/>
      <c r="G133" s="104"/>
      <c r="H133" s="104"/>
      <c r="I133" s="104"/>
      <c r="J133" s="106"/>
      <c r="K133" s="40"/>
    </row>
    <row r="134" spans="1:11" s="41" customFormat="1" x14ac:dyDescent="0.25">
      <c r="A134" s="106">
        <f>SUM(F23:F25)</f>
        <v>0</v>
      </c>
      <c r="B134" s="106">
        <v>192</v>
      </c>
      <c r="C134" s="104">
        <f>D23+(A134-1)*B134</f>
        <v>168</v>
      </c>
      <c r="D134" s="109" t="s">
        <v>20</v>
      </c>
      <c r="E134" s="106">
        <f>IF(A134=0,0,D23/1.2+(A134-1)*B134/1.2)</f>
        <v>0</v>
      </c>
      <c r="F134" s="106">
        <f>IF(A134=0,0,C134-E134)</f>
        <v>0</v>
      </c>
      <c r="G134" s="104"/>
      <c r="H134" s="104"/>
      <c r="I134" s="104"/>
      <c r="J134" s="106"/>
      <c r="K134" s="40"/>
    </row>
    <row r="135" spans="1:11" s="41" customFormat="1" x14ac:dyDescent="0.25">
      <c r="A135" s="106"/>
      <c r="B135" s="106"/>
      <c r="C135" s="104"/>
      <c r="D135" s="109"/>
      <c r="E135" s="106"/>
      <c r="F135" s="106"/>
      <c r="G135" s="104"/>
      <c r="H135" s="104"/>
      <c r="I135" s="104"/>
      <c r="J135" s="106"/>
      <c r="K135" s="40"/>
    </row>
    <row r="136" spans="1:11" s="41" customFormat="1" x14ac:dyDescent="0.25">
      <c r="A136" s="106"/>
      <c r="B136" s="106"/>
      <c r="C136" s="104"/>
      <c r="D136" s="109"/>
      <c r="E136" s="106"/>
      <c r="F136" s="106"/>
      <c r="G136" s="104"/>
      <c r="H136" s="104"/>
      <c r="I136" s="104"/>
      <c r="J136" s="106"/>
      <c r="K136" s="40"/>
    </row>
    <row r="137" spans="1:11" s="41" customFormat="1" x14ac:dyDescent="0.25">
      <c r="A137" s="106">
        <f>SUM(F26:F29)</f>
        <v>0</v>
      </c>
      <c r="B137" s="106">
        <v>192</v>
      </c>
      <c r="C137" s="104">
        <f>D26+(A137-1)*B137</f>
        <v>78</v>
      </c>
      <c r="D137" s="109" t="s">
        <v>21</v>
      </c>
      <c r="E137" s="106">
        <f>IF(A137=0,0,D26/1.2+(A137-1)*B137/1.2)</f>
        <v>0</v>
      </c>
      <c r="F137" s="106">
        <f>IF(A137=0,0,C137-E137)</f>
        <v>0</v>
      </c>
      <c r="G137" s="104"/>
      <c r="H137" s="104"/>
      <c r="I137" s="104"/>
      <c r="J137" s="106"/>
      <c r="K137" s="40"/>
    </row>
    <row r="138" spans="1:11" s="41" customFormat="1" x14ac:dyDescent="0.25">
      <c r="A138" s="106"/>
      <c r="B138" s="106"/>
      <c r="C138" s="104"/>
      <c r="D138" s="109"/>
      <c r="E138" s="106"/>
      <c r="F138" s="106"/>
      <c r="G138" s="104"/>
      <c r="H138" s="104"/>
      <c r="I138" s="104"/>
      <c r="J138" s="106"/>
      <c r="K138" s="40"/>
    </row>
    <row r="139" spans="1:11" s="41" customFormat="1" x14ac:dyDescent="0.25">
      <c r="A139" s="106"/>
      <c r="B139" s="106"/>
      <c r="C139" s="104"/>
      <c r="D139" s="109"/>
      <c r="E139" s="106"/>
      <c r="F139" s="106"/>
      <c r="G139" s="104"/>
      <c r="H139" s="104"/>
      <c r="I139" s="104"/>
      <c r="J139" s="106"/>
      <c r="K139" s="40"/>
    </row>
    <row r="140" spans="1:11" s="41" customFormat="1" x14ac:dyDescent="0.25">
      <c r="A140" s="106"/>
      <c r="B140" s="106"/>
      <c r="C140" s="104"/>
      <c r="D140" s="109"/>
      <c r="E140" s="106"/>
      <c r="F140" s="106"/>
      <c r="G140" s="104"/>
      <c r="H140" s="104"/>
      <c r="I140" s="104"/>
      <c r="J140" s="106"/>
      <c r="K140" s="40"/>
    </row>
    <row r="141" spans="1:11" s="41" customFormat="1" x14ac:dyDescent="0.25">
      <c r="A141" s="106">
        <f>SUM(F30:F33)</f>
        <v>0</v>
      </c>
      <c r="B141" s="106">
        <v>192</v>
      </c>
      <c r="C141" s="104">
        <f>D30+(A141-1)*B141</f>
        <v>192</v>
      </c>
      <c r="D141" s="109" t="s">
        <v>22</v>
      </c>
      <c r="E141" s="106">
        <f>IF(A141=0,0,D30/1.2+(A141-1)*B141/1.2)</f>
        <v>0</v>
      </c>
      <c r="F141" s="106">
        <f>IF(A141=0,0,C141-E141)</f>
        <v>0</v>
      </c>
      <c r="G141" s="104"/>
      <c r="H141" s="104"/>
      <c r="I141" s="104"/>
      <c r="J141" s="106"/>
      <c r="K141" s="40"/>
    </row>
    <row r="142" spans="1:11" s="41" customFormat="1" x14ac:dyDescent="0.25">
      <c r="A142" s="106"/>
      <c r="B142" s="106"/>
      <c r="C142" s="104"/>
      <c r="D142" s="109"/>
      <c r="E142" s="106"/>
      <c r="F142" s="106"/>
      <c r="G142" s="104"/>
      <c r="H142" s="104"/>
      <c r="I142" s="104"/>
      <c r="J142" s="106"/>
      <c r="K142" s="40"/>
    </row>
    <row r="143" spans="1:11" s="41" customFormat="1" x14ac:dyDescent="0.25">
      <c r="A143" s="106"/>
      <c r="B143" s="106"/>
      <c r="C143" s="104"/>
      <c r="D143" s="109"/>
      <c r="E143" s="106"/>
      <c r="F143" s="106"/>
      <c r="G143" s="104"/>
      <c r="H143" s="104"/>
      <c r="I143" s="104"/>
      <c r="J143" s="106"/>
      <c r="K143" s="40"/>
    </row>
    <row r="144" spans="1:11" s="41" customFormat="1" x14ac:dyDescent="0.25">
      <c r="A144" s="106"/>
      <c r="B144" s="106"/>
      <c r="C144" s="104"/>
      <c r="D144" s="109"/>
      <c r="E144" s="106"/>
      <c r="F144" s="106"/>
      <c r="G144" s="104"/>
      <c r="H144" s="104"/>
      <c r="I144" s="104"/>
      <c r="J144" s="106"/>
      <c r="K144" s="40"/>
    </row>
    <row r="145" spans="1:11" s="41" customFormat="1" x14ac:dyDescent="0.25">
      <c r="A145" s="106">
        <f>SUM(F34:F37)</f>
        <v>0</v>
      </c>
      <c r="B145" s="106">
        <v>192</v>
      </c>
      <c r="C145" s="104">
        <f>D34+(A145-1)*B145</f>
        <v>192</v>
      </c>
      <c r="D145" s="109" t="s">
        <v>23</v>
      </c>
      <c r="E145" s="106">
        <f>IF(A145=0,0,D34/1.2+(A145-1)*B145/1.2)</f>
        <v>0</v>
      </c>
      <c r="F145" s="106">
        <f>IF(A145=0,0,C145-E145)</f>
        <v>0</v>
      </c>
      <c r="G145" s="104"/>
      <c r="H145" s="104"/>
      <c r="I145" s="104"/>
      <c r="J145" s="106"/>
      <c r="K145" s="40"/>
    </row>
    <row r="146" spans="1:11" s="41" customFormat="1" x14ac:dyDescent="0.25">
      <c r="A146" s="106"/>
      <c r="B146" s="106"/>
      <c r="C146" s="104"/>
      <c r="D146" s="109"/>
      <c r="E146" s="106"/>
      <c r="F146" s="106"/>
      <c r="G146" s="104"/>
      <c r="H146" s="104"/>
      <c r="I146" s="104"/>
      <c r="J146" s="106"/>
      <c r="K146" s="40"/>
    </row>
    <row r="147" spans="1:11" s="41" customFormat="1" x14ac:dyDescent="0.25">
      <c r="A147" s="106"/>
      <c r="B147" s="106"/>
      <c r="C147" s="104"/>
      <c r="D147" s="109"/>
      <c r="E147" s="106"/>
      <c r="F147" s="106"/>
      <c r="G147" s="104"/>
      <c r="H147" s="104"/>
      <c r="I147" s="104"/>
      <c r="J147" s="106"/>
      <c r="K147" s="40"/>
    </row>
    <row r="148" spans="1:11" s="41" customFormat="1" x14ac:dyDescent="0.25">
      <c r="A148" s="106"/>
      <c r="B148" s="106"/>
      <c r="C148" s="104"/>
      <c r="D148" s="109"/>
      <c r="E148" s="106"/>
      <c r="F148" s="106"/>
      <c r="G148" s="104"/>
      <c r="H148" s="104"/>
      <c r="I148" s="104"/>
      <c r="J148" s="106"/>
      <c r="K148" s="40"/>
    </row>
    <row r="149" spans="1:11" s="41" customFormat="1" x14ac:dyDescent="0.25">
      <c r="A149" s="106">
        <f>SUM(F38:F40)</f>
        <v>0</v>
      </c>
      <c r="B149" s="106">
        <v>192</v>
      </c>
      <c r="C149" s="104">
        <f>D38+(A149-1)*B149</f>
        <v>384</v>
      </c>
      <c r="D149" s="109" t="s">
        <v>24</v>
      </c>
      <c r="E149" s="106">
        <f>IF(A149=0,0,D38/1.2+(A149-1)*B149/1.2)</f>
        <v>0</v>
      </c>
      <c r="F149" s="106">
        <f>IF(A149=0,0,C149-E149)</f>
        <v>0</v>
      </c>
      <c r="G149" s="104"/>
      <c r="H149" s="104"/>
      <c r="I149" s="104"/>
      <c r="J149" s="106"/>
      <c r="K149" s="40"/>
    </row>
    <row r="150" spans="1:11" s="41" customFormat="1" x14ac:dyDescent="0.25">
      <c r="A150" s="106"/>
      <c r="B150" s="106"/>
      <c r="C150" s="104"/>
      <c r="D150" s="109"/>
      <c r="E150" s="106"/>
      <c r="F150" s="106"/>
      <c r="G150" s="104"/>
      <c r="H150" s="104"/>
      <c r="I150" s="104"/>
      <c r="J150" s="106"/>
      <c r="K150" s="40"/>
    </row>
    <row r="151" spans="1:11" s="41" customFormat="1" x14ac:dyDescent="0.25">
      <c r="A151" s="106"/>
      <c r="B151" s="106"/>
      <c r="C151" s="104"/>
      <c r="D151" s="109"/>
      <c r="E151" s="106"/>
      <c r="F151" s="106"/>
      <c r="G151" s="104"/>
      <c r="H151" s="104"/>
      <c r="I151" s="104"/>
      <c r="J151" s="106"/>
      <c r="K151" s="40"/>
    </row>
    <row r="152" spans="1:11" s="41" customFormat="1" x14ac:dyDescent="0.25">
      <c r="A152" s="106">
        <f>SUM(F41:F43)</f>
        <v>0</v>
      </c>
      <c r="B152" s="106">
        <v>192</v>
      </c>
      <c r="C152" s="104">
        <f>D41+(A152-1)*B152</f>
        <v>372</v>
      </c>
      <c r="D152" s="109" t="s">
        <v>25</v>
      </c>
      <c r="E152" s="106">
        <f>IF(A152=0,0,D41/1.2+(A152-1)*B152/1.2)</f>
        <v>0</v>
      </c>
      <c r="F152" s="106">
        <f>IF(A152=0,0,C152-E152)</f>
        <v>0</v>
      </c>
      <c r="G152" s="104"/>
      <c r="H152" s="104"/>
      <c r="I152" s="104"/>
      <c r="J152" s="106"/>
      <c r="K152" s="40"/>
    </row>
    <row r="153" spans="1:11" s="41" customFormat="1" x14ac:dyDescent="0.25">
      <c r="A153" s="106"/>
      <c r="B153" s="106"/>
      <c r="C153" s="104"/>
      <c r="D153" s="109"/>
      <c r="E153" s="106"/>
      <c r="F153" s="106"/>
      <c r="G153" s="104"/>
      <c r="H153" s="104"/>
      <c r="I153" s="104"/>
      <c r="J153" s="106"/>
      <c r="K153" s="40"/>
    </row>
    <row r="154" spans="1:11" s="41" customFormat="1" x14ac:dyDescent="0.25">
      <c r="A154" s="106"/>
      <c r="B154" s="106"/>
      <c r="C154" s="104"/>
      <c r="D154" s="109"/>
      <c r="E154" s="106"/>
      <c r="F154" s="106"/>
      <c r="G154" s="104"/>
      <c r="H154" s="104"/>
      <c r="I154" s="104"/>
      <c r="J154" s="106"/>
      <c r="K154" s="40"/>
    </row>
    <row r="155" spans="1:11" s="41" customFormat="1" x14ac:dyDescent="0.25">
      <c r="A155" s="106">
        <f>SUM(F44:F46)</f>
        <v>0</v>
      </c>
      <c r="B155" s="106">
        <v>192</v>
      </c>
      <c r="C155" s="104">
        <f>D44+(A155-1)*B155</f>
        <v>384</v>
      </c>
      <c r="D155" s="109" t="s">
        <v>26</v>
      </c>
      <c r="E155" s="106">
        <f>IF(A155=0,0,D44/1.2+(A155-1)*B155/1.2)</f>
        <v>0</v>
      </c>
      <c r="F155" s="106">
        <f>IF(A155=0,0,C155-E155)</f>
        <v>0</v>
      </c>
      <c r="G155" s="104"/>
      <c r="H155" s="104"/>
      <c r="I155" s="104"/>
      <c r="J155" s="106"/>
      <c r="K155" s="40"/>
    </row>
    <row r="156" spans="1:11" s="41" customFormat="1" x14ac:dyDescent="0.25">
      <c r="A156" s="106"/>
      <c r="B156" s="106"/>
      <c r="C156" s="104"/>
      <c r="D156" s="109"/>
      <c r="E156" s="106"/>
      <c r="F156" s="106"/>
      <c r="G156" s="104"/>
      <c r="H156" s="104"/>
      <c r="I156" s="104"/>
      <c r="J156" s="106"/>
      <c r="K156" s="40"/>
    </row>
    <row r="157" spans="1:11" s="41" customFormat="1" x14ac:dyDescent="0.25">
      <c r="A157" s="106"/>
      <c r="B157" s="106"/>
      <c r="C157" s="104"/>
      <c r="D157" s="109"/>
      <c r="E157" s="106"/>
      <c r="F157" s="106"/>
      <c r="G157" s="104"/>
      <c r="H157" s="104"/>
      <c r="I157" s="104"/>
      <c r="J157" s="106"/>
      <c r="K157" s="40"/>
    </row>
    <row r="158" spans="1:11" s="41" customFormat="1" x14ac:dyDescent="0.25">
      <c r="A158" s="106">
        <f>SUM(F47:F49)</f>
        <v>0</v>
      </c>
      <c r="B158" s="106">
        <v>192</v>
      </c>
      <c r="C158" s="104">
        <f>D47+(A158-1)*B158</f>
        <v>162</v>
      </c>
      <c r="D158" s="109" t="s">
        <v>27</v>
      </c>
      <c r="E158" s="106">
        <f>IF(A158=0,0,D47/1.2+(A158-1)*B158/1.2)</f>
        <v>0</v>
      </c>
      <c r="F158" s="106">
        <f>IF(A158=0,0,C158-E158)</f>
        <v>0</v>
      </c>
      <c r="G158" s="104"/>
      <c r="H158" s="104"/>
      <c r="I158" s="104"/>
      <c r="J158" s="106"/>
      <c r="K158" s="40"/>
    </row>
    <row r="159" spans="1:11" s="41" customFormat="1" x14ac:dyDescent="0.25">
      <c r="A159" s="106"/>
      <c r="B159" s="106"/>
      <c r="C159" s="104"/>
      <c r="D159" s="109"/>
      <c r="E159" s="106"/>
      <c r="F159" s="106"/>
      <c r="G159" s="104"/>
      <c r="H159" s="104"/>
      <c r="I159" s="104"/>
      <c r="J159" s="106"/>
      <c r="K159" s="40"/>
    </row>
    <row r="160" spans="1:11" s="41" customFormat="1" x14ac:dyDescent="0.25">
      <c r="A160" s="106"/>
      <c r="B160" s="106"/>
      <c r="C160" s="104"/>
      <c r="D160" s="109"/>
      <c r="E160" s="106"/>
      <c r="F160" s="106"/>
      <c r="G160" s="104"/>
      <c r="H160" s="104"/>
      <c r="I160" s="104"/>
      <c r="J160" s="106"/>
      <c r="K160" s="40"/>
    </row>
    <row r="161" spans="1:11" s="41" customFormat="1" x14ac:dyDescent="0.25">
      <c r="A161" s="106">
        <f>SUM(F50:F52)</f>
        <v>0</v>
      </c>
      <c r="B161" s="106">
        <v>192</v>
      </c>
      <c r="C161" s="104">
        <f>D50+(A161-1)*B161</f>
        <v>240</v>
      </c>
      <c r="D161" s="109" t="s">
        <v>28</v>
      </c>
      <c r="E161" s="106">
        <f>IF(A161=0,0,D50/1.2+(A161-1)*B161/1.2)</f>
        <v>0</v>
      </c>
      <c r="F161" s="106">
        <f>IF(A161=0,0,C161-E161)</f>
        <v>0</v>
      </c>
      <c r="G161" s="104"/>
      <c r="H161" s="104"/>
      <c r="I161" s="104"/>
      <c r="J161" s="106"/>
      <c r="K161" s="40"/>
    </row>
    <row r="162" spans="1:11" s="41" customFormat="1" x14ac:dyDescent="0.25">
      <c r="A162" s="106"/>
      <c r="B162" s="106"/>
      <c r="C162" s="104"/>
      <c r="D162" s="109"/>
      <c r="E162" s="106"/>
      <c r="F162" s="106"/>
      <c r="G162" s="104"/>
      <c r="H162" s="104"/>
      <c r="I162" s="104"/>
      <c r="J162" s="106"/>
      <c r="K162" s="40"/>
    </row>
    <row r="163" spans="1:11" s="41" customFormat="1" x14ac:dyDescent="0.25">
      <c r="A163" s="106"/>
      <c r="B163" s="106"/>
      <c r="C163" s="104"/>
      <c r="D163" s="109"/>
      <c r="E163" s="106"/>
      <c r="F163" s="106"/>
      <c r="G163" s="104"/>
      <c r="H163" s="104"/>
      <c r="I163" s="104"/>
      <c r="J163" s="106"/>
      <c r="K163" s="40"/>
    </row>
    <row r="164" spans="1:11" s="41" customFormat="1" x14ac:dyDescent="0.25">
      <c r="A164" s="106">
        <f>SUM(F53)</f>
        <v>0</v>
      </c>
      <c r="B164" s="106">
        <v>192</v>
      </c>
      <c r="C164" s="104">
        <f>D53+(A164-1)*B164</f>
        <v>12</v>
      </c>
      <c r="D164" s="109" t="s">
        <v>29</v>
      </c>
      <c r="E164" s="106">
        <f>IF(A164=0,0,D53/1.2+(A164-1)*B164/1.2)</f>
        <v>0</v>
      </c>
      <c r="F164" s="106">
        <f t="shared" ref="F164:F165" si="4">IF(A164=0,0,C164-E164)</f>
        <v>0</v>
      </c>
      <c r="G164" s="104"/>
      <c r="H164" s="104"/>
      <c r="I164" s="104"/>
      <c r="J164" s="106"/>
      <c r="K164" s="40"/>
    </row>
    <row r="165" spans="1:11" s="41" customFormat="1" x14ac:dyDescent="0.25">
      <c r="A165" s="106">
        <f>SUM(F54:F56)</f>
        <v>0</v>
      </c>
      <c r="B165" s="106">
        <v>192</v>
      </c>
      <c r="C165" s="104">
        <f>D54+(A165-1)*B165</f>
        <v>162</v>
      </c>
      <c r="D165" s="109" t="s">
        <v>35</v>
      </c>
      <c r="E165" s="106">
        <f>IF(A165=0,0,D54/1.2+(A165-1)*B165/1.2)</f>
        <v>0</v>
      </c>
      <c r="F165" s="106">
        <f t="shared" si="4"/>
        <v>0</v>
      </c>
      <c r="G165" s="104"/>
      <c r="H165" s="104"/>
      <c r="I165" s="104"/>
      <c r="J165" s="106"/>
      <c r="K165" s="40"/>
    </row>
    <row r="166" spans="1:11" s="41" customFormat="1" x14ac:dyDescent="0.25">
      <c r="A166" s="106"/>
      <c r="B166" s="106"/>
      <c r="C166" s="104"/>
      <c r="D166" s="109"/>
      <c r="E166" s="106"/>
      <c r="F166" s="106"/>
      <c r="G166" s="104"/>
      <c r="H166" s="104"/>
      <c r="I166" s="104"/>
      <c r="J166" s="106"/>
      <c r="K166" s="40"/>
    </row>
    <row r="167" spans="1:11" s="41" customFormat="1" x14ac:dyDescent="0.25">
      <c r="A167" s="106"/>
      <c r="B167" s="106"/>
      <c r="C167" s="104"/>
      <c r="D167" s="109"/>
      <c r="E167" s="106"/>
      <c r="F167" s="106"/>
      <c r="G167" s="104"/>
      <c r="H167" s="104"/>
      <c r="I167" s="104"/>
      <c r="J167" s="106"/>
      <c r="K167" s="40"/>
    </row>
    <row r="168" spans="1:11" s="41" customFormat="1" x14ac:dyDescent="0.25">
      <c r="A168" s="106">
        <f>SUM(F57:F60)</f>
        <v>0</v>
      </c>
      <c r="B168" s="106">
        <v>192</v>
      </c>
      <c r="C168" s="104">
        <f>D57+(A168-1)*B168</f>
        <v>48</v>
      </c>
      <c r="D168" s="109" t="s">
        <v>36</v>
      </c>
      <c r="E168" s="106">
        <f>IF(A168=0,0,D57/1.2+(A168-1)*B168/1.2)</f>
        <v>0</v>
      </c>
      <c r="F168" s="106">
        <f>IF(A168=0,0,C168-E168)</f>
        <v>0</v>
      </c>
      <c r="G168" s="104"/>
      <c r="H168" s="104"/>
      <c r="I168" s="104"/>
      <c r="J168" s="106"/>
      <c r="K168" s="40"/>
    </row>
    <row r="169" spans="1:11" s="41" customFormat="1" x14ac:dyDescent="0.25">
      <c r="A169" s="106"/>
      <c r="B169" s="106"/>
      <c r="C169" s="106"/>
      <c r="D169" s="109"/>
      <c r="E169" s="106"/>
      <c r="F169" s="106"/>
      <c r="G169" s="104"/>
      <c r="H169" s="104"/>
      <c r="I169" s="104"/>
      <c r="J169" s="106"/>
      <c r="K169" s="40"/>
    </row>
    <row r="170" spans="1:11" s="41" customFormat="1" x14ac:dyDescent="0.25">
      <c r="A170" s="106"/>
      <c r="B170" s="106"/>
      <c r="C170" s="106"/>
      <c r="D170" s="109"/>
      <c r="E170" s="106">
        <f>SUM(E117:E168)</f>
        <v>0</v>
      </c>
      <c r="F170" s="106"/>
      <c r="G170" s="104"/>
      <c r="H170" s="104"/>
      <c r="I170" s="104"/>
      <c r="J170" s="106"/>
      <c r="K170" s="40"/>
    </row>
    <row r="171" spans="1:11" s="41" customFormat="1" x14ac:dyDescent="0.25">
      <c r="A171" s="106"/>
      <c r="B171" s="106"/>
      <c r="C171" s="106"/>
      <c r="D171" s="109"/>
      <c r="E171" s="110"/>
      <c r="F171" s="110">
        <f>SUM(F117:F168)</f>
        <v>0</v>
      </c>
      <c r="G171" s="104"/>
      <c r="H171" s="104"/>
      <c r="I171" s="104"/>
      <c r="J171" s="106"/>
      <c r="K171" s="40"/>
    </row>
    <row r="172" spans="1:11" s="41" customFormat="1" x14ac:dyDescent="0.25">
      <c r="A172" s="106"/>
      <c r="B172" s="106"/>
      <c r="C172" s="106"/>
      <c r="D172" s="111"/>
      <c r="E172" s="107">
        <f>IF(H105&lt;5,E170,IF(H105&lt;10,0.95*E170,IF(H105&lt;20,E170*0.9,E170*0.85)))</f>
        <v>0</v>
      </c>
      <c r="F172" s="110"/>
      <c r="G172" s="104"/>
      <c r="H172" s="104"/>
      <c r="I172" s="104"/>
      <c r="J172" s="106"/>
      <c r="K172" s="40"/>
    </row>
    <row r="173" spans="1:11" s="41" customFormat="1" x14ac:dyDescent="0.25">
      <c r="A173" s="106"/>
      <c r="B173" s="106"/>
      <c r="C173" s="106"/>
      <c r="D173" s="111"/>
      <c r="E173" s="110"/>
      <c r="F173" s="107">
        <f>IF(H105&lt;5,F171,IF(H105&lt;10,0.95*F171,IF(H105&lt;20,F171*0.9,F171*0.85)))</f>
        <v>0</v>
      </c>
      <c r="G173" s="104"/>
      <c r="H173" s="104"/>
      <c r="I173" s="104"/>
      <c r="J173" s="106"/>
      <c r="K173" s="40"/>
    </row>
    <row r="174" spans="1:11" s="41" customFormat="1" x14ac:dyDescent="0.25">
      <c r="A174" s="106"/>
      <c r="B174" s="106"/>
      <c r="C174" s="106"/>
      <c r="D174" s="111"/>
      <c r="E174" s="111"/>
      <c r="F174" s="111"/>
      <c r="G174" s="104"/>
      <c r="H174" s="104"/>
      <c r="I174" s="104"/>
      <c r="J174" s="106"/>
      <c r="K174" s="40"/>
    </row>
    <row r="175" spans="1:11" s="41" customFormat="1" x14ac:dyDescent="0.25">
      <c r="A175" s="106"/>
      <c r="B175" s="106"/>
      <c r="C175" s="106"/>
      <c r="D175" s="104"/>
      <c r="E175" s="104"/>
      <c r="F175" s="104"/>
      <c r="G175" s="104"/>
      <c r="H175" s="104"/>
      <c r="I175" s="104"/>
      <c r="J175" s="106"/>
      <c r="K175" s="40"/>
    </row>
    <row r="176" spans="1:11" s="41" customFormat="1" x14ac:dyDescent="0.25">
      <c r="A176" s="106"/>
      <c r="B176" s="106"/>
      <c r="C176" s="106"/>
      <c r="D176" s="104"/>
      <c r="E176" s="104"/>
      <c r="F176" s="104"/>
      <c r="G176" s="104"/>
      <c r="H176" s="104"/>
      <c r="I176" s="104"/>
      <c r="J176" s="106"/>
      <c r="K176" s="40"/>
    </row>
    <row r="177" spans="1:11" s="41" customFormat="1" x14ac:dyDescent="0.25">
      <c r="A177" s="106"/>
      <c r="B177" s="106"/>
      <c r="C177" s="106"/>
      <c r="D177" s="104"/>
      <c r="E177" s="104"/>
      <c r="F177" s="104"/>
      <c r="G177" s="104"/>
      <c r="H177" s="104"/>
      <c r="I177" s="104"/>
      <c r="J177" s="106"/>
      <c r="K177" s="40"/>
    </row>
    <row r="178" spans="1:11" s="41" customFormat="1" x14ac:dyDescent="0.25">
      <c r="A178" s="106"/>
      <c r="B178" s="106"/>
      <c r="C178" s="106"/>
      <c r="D178" s="104"/>
      <c r="E178" s="104"/>
      <c r="F178" s="104"/>
      <c r="G178" s="104"/>
      <c r="H178" s="104"/>
      <c r="I178" s="104"/>
      <c r="J178" s="106"/>
      <c r="K178" s="40"/>
    </row>
    <row r="179" spans="1:11" s="41" customFormat="1" x14ac:dyDescent="0.25">
      <c r="A179" s="106"/>
      <c r="B179" s="106"/>
      <c r="C179" s="106"/>
      <c r="D179" s="104"/>
      <c r="E179" s="104"/>
      <c r="F179" s="104"/>
      <c r="G179" s="104"/>
      <c r="H179" s="104"/>
      <c r="I179" s="104"/>
      <c r="J179" s="106"/>
      <c r="K179" s="40"/>
    </row>
    <row r="180" spans="1:11" s="41" customFormat="1" x14ac:dyDescent="0.25">
      <c r="A180" s="106"/>
      <c r="B180" s="106"/>
      <c r="C180" s="106"/>
      <c r="D180" s="104"/>
      <c r="E180" s="104"/>
      <c r="F180" s="104"/>
      <c r="G180" s="104"/>
      <c r="H180" s="104"/>
      <c r="I180" s="104"/>
      <c r="J180" s="106"/>
      <c r="K180" s="40"/>
    </row>
    <row r="181" spans="1:11" s="41" customFormat="1" x14ac:dyDescent="0.25">
      <c r="A181" s="106"/>
      <c r="B181" s="106"/>
      <c r="C181" s="106"/>
      <c r="D181" s="104"/>
      <c r="E181" s="104"/>
      <c r="F181" s="104"/>
      <c r="G181" s="104"/>
      <c r="H181" s="104"/>
      <c r="I181" s="104"/>
      <c r="J181" s="106"/>
      <c r="K181" s="40"/>
    </row>
    <row r="182" spans="1:11" s="41" customFormat="1" x14ac:dyDescent="0.25">
      <c r="A182" s="106"/>
      <c r="B182" s="106"/>
      <c r="C182" s="106"/>
      <c r="D182" s="104"/>
      <c r="E182" s="104"/>
      <c r="F182" s="104"/>
      <c r="G182" s="104"/>
      <c r="H182" s="104"/>
      <c r="I182" s="104"/>
      <c r="J182" s="106"/>
      <c r="K182" s="40"/>
    </row>
    <row r="183" spans="1:11" s="41" customFormat="1" x14ac:dyDescent="0.25">
      <c r="A183" s="106"/>
      <c r="B183" s="106"/>
      <c r="C183" s="106"/>
      <c r="D183" s="104"/>
      <c r="E183" s="104"/>
      <c r="F183" s="104"/>
      <c r="G183" s="104"/>
      <c r="H183" s="104"/>
      <c r="I183" s="104"/>
      <c r="J183" s="106"/>
      <c r="K183" s="40"/>
    </row>
    <row r="184" spans="1:11" s="41" customFormat="1" x14ac:dyDescent="0.25">
      <c r="A184" s="106"/>
      <c r="B184" s="106"/>
      <c r="C184" s="106"/>
      <c r="D184" s="104"/>
      <c r="E184" s="104"/>
      <c r="F184" s="104"/>
      <c r="G184" s="104"/>
      <c r="H184" s="104"/>
      <c r="I184" s="104"/>
      <c r="J184" s="106"/>
      <c r="K184" s="40"/>
    </row>
    <row r="185" spans="1:11" s="41" customFormat="1" x14ac:dyDescent="0.25">
      <c r="A185" s="106"/>
      <c r="B185" s="106"/>
      <c r="C185" s="106"/>
      <c r="D185" s="104"/>
      <c r="E185" s="104"/>
      <c r="F185" s="104"/>
      <c r="G185" s="104"/>
      <c r="H185" s="104"/>
      <c r="I185" s="104"/>
      <c r="J185" s="106"/>
      <c r="K185" s="40"/>
    </row>
    <row r="186" spans="1:11" s="41" customFormat="1" x14ac:dyDescent="0.25">
      <c r="A186" s="106"/>
      <c r="B186" s="106"/>
      <c r="C186" s="106"/>
      <c r="D186" s="104"/>
      <c r="E186" s="104"/>
      <c r="F186" s="104"/>
      <c r="G186" s="104"/>
      <c r="H186" s="104"/>
      <c r="I186" s="104"/>
      <c r="J186" s="106"/>
      <c r="K186" s="40"/>
    </row>
    <row r="187" spans="1:11" s="41" customFormat="1" x14ac:dyDescent="0.25">
      <c r="A187" s="106"/>
      <c r="B187" s="106"/>
      <c r="C187" s="106"/>
      <c r="D187" s="104"/>
      <c r="E187" s="104"/>
      <c r="F187" s="104"/>
      <c r="G187" s="104"/>
      <c r="H187" s="104"/>
      <c r="I187" s="104"/>
      <c r="J187" s="106"/>
      <c r="K187" s="40"/>
    </row>
    <row r="188" spans="1:11" s="41" customFormat="1" x14ac:dyDescent="0.25">
      <c r="A188" s="106"/>
      <c r="B188" s="106"/>
      <c r="C188" s="106"/>
      <c r="D188" s="104"/>
      <c r="E188" s="104"/>
      <c r="F188" s="104"/>
      <c r="G188" s="104"/>
      <c r="H188" s="104"/>
      <c r="I188" s="104"/>
      <c r="J188" s="106"/>
      <c r="K188" s="40"/>
    </row>
    <row r="189" spans="1:11" s="41" customFormat="1" x14ac:dyDescent="0.25">
      <c r="A189" s="106"/>
      <c r="B189" s="106"/>
      <c r="C189" s="106"/>
      <c r="D189" s="104"/>
      <c r="E189" s="104"/>
      <c r="F189" s="104"/>
      <c r="G189" s="104"/>
      <c r="H189" s="104"/>
      <c r="I189" s="104"/>
      <c r="J189" s="106"/>
      <c r="K189" s="40"/>
    </row>
    <row r="190" spans="1:11" s="41" customFormat="1" x14ac:dyDescent="0.25">
      <c r="A190" s="106"/>
      <c r="B190" s="106"/>
      <c r="C190" s="106"/>
      <c r="D190" s="104"/>
      <c r="E190" s="104"/>
      <c r="F190" s="104"/>
      <c r="G190" s="104"/>
      <c r="H190" s="104"/>
      <c r="I190" s="104"/>
      <c r="J190" s="106"/>
      <c r="K190" s="40"/>
    </row>
    <row r="191" spans="1:11" s="41" customFormat="1" x14ac:dyDescent="0.25">
      <c r="A191" s="106"/>
      <c r="B191" s="106"/>
      <c r="C191" s="106"/>
      <c r="D191" s="104"/>
      <c r="E191" s="104"/>
      <c r="F191" s="104"/>
      <c r="G191" s="104"/>
      <c r="H191" s="104"/>
      <c r="I191" s="104"/>
      <c r="J191" s="106"/>
      <c r="K191" s="40"/>
    </row>
    <row r="192" spans="1:11" s="41" customFormat="1" x14ac:dyDescent="0.25">
      <c r="A192" s="106"/>
      <c r="B192" s="106"/>
      <c r="C192" s="106"/>
      <c r="D192" s="104"/>
      <c r="E192" s="104"/>
      <c r="F192" s="104"/>
      <c r="G192" s="104"/>
      <c r="H192" s="104"/>
      <c r="I192" s="104"/>
      <c r="J192" s="106"/>
      <c r="K192" s="40"/>
    </row>
    <row r="193" spans="1:11" s="41" customFormat="1" x14ac:dyDescent="0.25">
      <c r="A193" s="106"/>
      <c r="B193" s="106"/>
      <c r="C193" s="106"/>
      <c r="D193" s="104"/>
      <c r="E193" s="104"/>
      <c r="F193" s="104"/>
      <c r="G193" s="104"/>
      <c r="H193" s="104"/>
      <c r="I193" s="104"/>
      <c r="J193" s="106"/>
      <c r="K193" s="40"/>
    </row>
    <row r="194" spans="1:11" s="41" customFormat="1" x14ac:dyDescent="0.25">
      <c r="A194" s="106"/>
      <c r="B194" s="106"/>
      <c r="C194" s="106"/>
      <c r="D194" s="104"/>
      <c r="E194" s="104"/>
      <c r="F194" s="104"/>
      <c r="G194" s="104"/>
      <c r="H194" s="104"/>
      <c r="I194" s="104"/>
      <c r="J194" s="106"/>
      <c r="K194" s="40"/>
    </row>
    <row r="195" spans="1:11" s="41" customFormat="1" x14ac:dyDescent="0.25">
      <c r="A195" s="106"/>
      <c r="B195" s="106"/>
      <c r="C195" s="106"/>
      <c r="D195" s="104"/>
      <c r="E195" s="104"/>
      <c r="F195" s="104"/>
      <c r="G195" s="104"/>
      <c r="H195" s="104"/>
      <c r="I195" s="104"/>
      <c r="J195" s="106"/>
      <c r="K195" s="40"/>
    </row>
    <row r="196" spans="1:11" s="41" customFormat="1" x14ac:dyDescent="0.25">
      <c r="A196" s="106"/>
      <c r="B196" s="106"/>
      <c r="C196" s="106"/>
      <c r="D196" s="104"/>
      <c r="E196" s="104"/>
      <c r="F196" s="104"/>
      <c r="G196" s="104"/>
      <c r="H196" s="104"/>
      <c r="I196" s="104"/>
      <c r="J196" s="106"/>
      <c r="K196" s="40"/>
    </row>
    <row r="197" spans="1:11" s="41" customFormat="1" x14ac:dyDescent="0.25">
      <c r="A197" s="106"/>
      <c r="B197" s="106"/>
      <c r="C197" s="106"/>
      <c r="D197" s="104"/>
      <c r="E197" s="104"/>
      <c r="F197" s="104"/>
      <c r="G197" s="104"/>
      <c r="H197" s="104"/>
      <c r="I197" s="104"/>
      <c r="J197" s="106"/>
      <c r="K197" s="40"/>
    </row>
    <row r="198" spans="1:11" s="41" customFormat="1" x14ac:dyDescent="0.25">
      <c r="A198" s="106"/>
      <c r="B198" s="106"/>
      <c r="C198" s="106"/>
      <c r="D198" s="104"/>
      <c r="E198" s="104"/>
      <c r="F198" s="104"/>
      <c r="G198" s="104"/>
      <c r="H198" s="104"/>
      <c r="I198" s="104"/>
      <c r="J198" s="106"/>
      <c r="K198" s="40"/>
    </row>
    <row r="199" spans="1:11" s="41" customFormat="1" x14ac:dyDescent="0.25">
      <c r="A199" s="106"/>
      <c r="B199" s="106"/>
      <c r="C199" s="106"/>
      <c r="D199" s="104"/>
      <c r="E199" s="104"/>
      <c r="F199" s="104"/>
      <c r="G199" s="104"/>
      <c r="H199" s="104"/>
      <c r="I199" s="104"/>
      <c r="J199" s="106"/>
      <c r="K199" s="40"/>
    </row>
    <row r="200" spans="1:11" s="41" customFormat="1" x14ac:dyDescent="0.25">
      <c r="A200" s="106"/>
      <c r="B200" s="106"/>
      <c r="C200" s="106"/>
      <c r="D200" s="104"/>
      <c r="E200" s="104"/>
      <c r="F200" s="104"/>
      <c r="G200" s="104"/>
      <c r="H200" s="104"/>
      <c r="I200" s="104"/>
      <c r="J200" s="106"/>
      <c r="K200" s="40"/>
    </row>
    <row r="201" spans="1:11" s="41" customFormat="1" x14ac:dyDescent="0.25">
      <c r="A201" s="106"/>
      <c r="B201" s="106"/>
      <c r="C201" s="106"/>
      <c r="D201" s="104"/>
      <c r="E201" s="104"/>
      <c r="F201" s="104"/>
      <c r="G201" s="104"/>
      <c r="H201" s="104"/>
      <c r="I201" s="104"/>
      <c r="J201" s="106"/>
      <c r="K201" s="40"/>
    </row>
    <row r="202" spans="1:11" s="41" customFormat="1" x14ac:dyDescent="0.25">
      <c r="A202" s="106"/>
      <c r="B202" s="106"/>
      <c r="C202" s="106"/>
      <c r="D202" s="104"/>
      <c r="E202" s="104"/>
      <c r="F202" s="104"/>
      <c r="G202" s="104"/>
      <c r="H202" s="104"/>
      <c r="I202" s="104"/>
      <c r="J202" s="106"/>
      <c r="K202" s="40"/>
    </row>
    <row r="203" spans="1:11" s="41" customFormat="1" x14ac:dyDescent="0.25">
      <c r="A203" s="106"/>
      <c r="B203" s="106"/>
      <c r="C203" s="106"/>
      <c r="D203" s="104"/>
      <c r="E203" s="104"/>
      <c r="F203" s="104"/>
      <c r="G203" s="104"/>
      <c r="H203" s="104"/>
      <c r="I203" s="104"/>
      <c r="J203" s="106"/>
      <c r="K203" s="40"/>
    </row>
    <row r="204" spans="1:11" s="41" customFormat="1" x14ac:dyDescent="0.25">
      <c r="A204" s="106"/>
      <c r="B204" s="106"/>
      <c r="C204" s="106"/>
      <c r="D204" s="104"/>
      <c r="E204" s="104"/>
      <c r="F204" s="104"/>
      <c r="G204" s="104"/>
      <c r="H204" s="104"/>
      <c r="I204" s="104"/>
      <c r="J204" s="106"/>
      <c r="K204" s="40"/>
    </row>
    <row r="205" spans="1:11" s="41" customFormat="1" x14ac:dyDescent="0.25">
      <c r="A205" s="106"/>
      <c r="B205" s="106"/>
      <c r="C205" s="106"/>
      <c r="D205" s="104"/>
      <c r="E205" s="104"/>
      <c r="F205" s="104"/>
      <c r="G205" s="104"/>
      <c r="H205" s="104"/>
      <c r="I205" s="104"/>
      <c r="J205" s="106"/>
      <c r="K205" s="40"/>
    </row>
    <row r="206" spans="1:11" s="41" customFormat="1" x14ac:dyDescent="0.25">
      <c r="A206" s="106"/>
      <c r="B206" s="106"/>
      <c r="C206" s="106"/>
      <c r="D206" s="104"/>
      <c r="E206" s="104"/>
      <c r="F206" s="104"/>
      <c r="G206" s="104"/>
      <c r="H206" s="104"/>
      <c r="I206" s="104"/>
      <c r="J206" s="106"/>
      <c r="K206" s="40"/>
    </row>
    <row r="207" spans="1:11" s="41" customFormat="1" x14ac:dyDescent="0.25">
      <c r="A207" s="106"/>
      <c r="B207" s="106"/>
      <c r="C207" s="106"/>
      <c r="D207" s="104"/>
      <c r="E207" s="104"/>
      <c r="F207" s="104"/>
      <c r="G207" s="104"/>
      <c r="H207" s="104"/>
      <c r="I207" s="104"/>
      <c r="J207" s="106"/>
      <c r="K207" s="40"/>
    </row>
    <row r="208" spans="1:11" s="41" customFormat="1" x14ac:dyDescent="0.25">
      <c r="A208" s="106"/>
      <c r="B208" s="106"/>
      <c r="C208" s="106"/>
      <c r="D208" s="104"/>
      <c r="E208" s="104"/>
      <c r="F208" s="104"/>
      <c r="G208" s="104"/>
      <c r="H208" s="104"/>
      <c r="I208" s="104"/>
      <c r="J208" s="106"/>
      <c r="K208" s="40"/>
    </row>
    <row r="209" spans="1:11" s="41" customFormat="1" x14ac:dyDescent="0.25">
      <c r="A209" s="106"/>
      <c r="B209" s="106"/>
      <c r="C209" s="106"/>
      <c r="D209" s="104"/>
      <c r="E209" s="104"/>
      <c r="F209" s="104"/>
      <c r="G209" s="104"/>
      <c r="H209" s="104"/>
      <c r="I209" s="104"/>
      <c r="J209" s="106"/>
      <c r="K209" s="40"/>
    </row>
    <row r="210" spans="1:11" s="41" customFormat="1" x14ac:dyDescent="0.25">
      <c r="A210" s="106"/>
      <c r="B210" s="106"/>
      <c r="C210" s="106"/>
      <c r="D210" s="104"/>
      <c r="E210" s="104"/>
      <c r="F210" s="104"/>
      <c r="G210" s="104"/>
      <c r="H210" s="104"/>
      <c r="I210" s="104"/>
      <c r="J210" s="106"/>
      <c r="K210" s="40"/>
    </row>
    <row r="211" spans="1:11" s="41" customFormat="1" x14ac:dyDescent="0.25">
      <c r="A211" s="106"/>
      <c r="B211" s="106"/>
      <c r="C211" s="106"/>
      <c r="D211" s="104"/>
      <c r="E211" s="104"/>
      <c r="F211" s="104"/>
      <c r="G211" s="104"/>
      <c r="H211" s="104"/>
      <c r="I211" s="104"/>
      <c r="J211" s="106"/>
      <c r="K211" s="40"/>
    </row>
    <row r="212" spans="1:11" s="41" customFormat="1" x14ac:dyDescent="0.25">
      <c r="A212" s="106"/>
      <c r="B212" s="106"/>
      <c r="C212" s="106"/>
      <c r="D212" s="104"/>
      <c r="E212" s="104"/>
      <c r="F212" s="104"/>
      <c r="G212" s="104"/>
      <c r="H212" s="104"/>
      <c r="I212" s="104"/>
      <c r="J212" s="106"/>
      <c r="K212" s="40"/>
    </row>
    <row r="213" spans="1:11" s="41" customFormat="1" x14ac:dyDescent="0.25">
      <c r="A213" s="106"/>
      <c r="B213" s="106"/>
      <c r="C213" s="106"/>
      <c r="D213" s="104"/>
      <c r="E213" s="104"/>
      <c r="F213" s="104"/>
      <c r="G213" s="104"/>
      <c r="H213" s="104"/>
      <c r="I213" s="104"/>
      <c r="J213" s="106"/>
      <c r="K213" s="40"/>
    </row>
    <row r="214" spans="1:11" s="41" customFormat="1" x14ac:dyDescent="0.25">
      <c r="A214" s="106"/>
      <c r="B214" s="106"/>
      <c r="C214" s="106"/>
      <c r="D214" s="104"/>
      <c r="E214" s="104"/>
      <c r="F214" s="104"/>
      <c r="G214" s="104"/>
      <c r="H214" s="104"/>
      <c r="I214" s="104"/>
      <c r="J214" s="106"/>
      <c r="K214" s="40"/>
    </row>
    <row r="215" spans="1:11" s="41" customFormat="1" x14ac:dyDescent="0.25">
      <c r="A215" s="106"/>
      <c r="B215" s="106"/>
      <c r="C215" s="106"/>
      <c r="D215" s="104"/>
      <c r="E215" s="104"/>
      <c r="F215" s="104"/>
      <c r="G215" s="104"/>
      <c r="H215" s="104"/>
      <c r="I215" s="104"/>
      <c r="J215" s="106"/>
      <c r="K215" s="40"/>
    </row>
    <row r="216" spans="1:11" s="41" customFormat="1" x14ac:dyDescent="0.25">
      <c r="A216" s="106"/>
      <c r="B216" s="106"/>
      <c r="C216" s="106"/>
      <c r="D216" s="104"/>
      <c r="E216" s="104"/>
      <c r="F216" s="104"/>
      <c r="G216" s="104"/>
      <c r="H216" s="104"/>
      <c r="I216" s="104"/>
      <c r="J216" s="106"/>
      <c r="K216" s="40"/>
    </row>
    <row r="217" spans="1:11" s="41" customFormat="1" x14ac:dyDescent="0.25">
      <c r="A217" s="106"/>
      <c r="B217" s="106"/>
      <c r="C217" s="106"/>
      <c r="D217" s="104"/>
      <c r="E217" s="104"/>
      <c r="F217" s="104"/>
      <c r="G217" s="104"/>
      <c r="H217" s="104"/>
      <c r="I217" s="104"/>
      <c r="J217" s="106"/>
      <c r="K217" s="40"/>
    </row>
    <row r="218" spans="1:11" s="41" customFormat="1" x14ac:dyDescent="0.25">
      <c r="A218" s="106"/>
      <c r="B218" s="106"/>
      <c r="C218" s="106"/>
      <c r="D218" s="104"/>
      <c r="E218" s="104"/>
      <c r="F218" s="104"/>
      <c r="G218" s="104"/>
      <c r="H218" s="104"/>
      <c r="I218" s="104"/>
      <c r="J218" s="106"/>
      <c r="K218" s="40"/>
    </row>
    <row r="219" spans="1:11" s="41" customFormat="1" x14ac:dyDescent="0.25">
      <c r="A219" s="106"/>
      <c r="B219" s="106"/>
      <c r="C219" s="106"/>
      <c r="D219" s="104"/>
      <c r="E219" s="104"/>
      <c r="F219" s="104"/>
      <c r="G219" s="104"/>
      <c r="H219" s="104"/>
      <c r="I219" s="104"/>
      <c r="J219" s="106"/>
      <c r="K219" s="40"/>
    </row>
    <row r="220" spans="1:11" s="41" customFormat="1" x14ac:dyDescent="0.25">
      <c r="A220" s="106"/>
      <c r="B220" s="106"/>
      <c r="C220" s="106"/>
      <c r="D220" s="104"/>
      <c r="E220" s="104"/>
      <c r="F220" s="104"/>
      <c r="G220" s="104"/>
      <c r="H220" s="104"/>
      <c r="I220" s="104"/>
      <c r="J220" s="106"/>
      <c r="K220" s="40"/>
    </row>
    <row r="221" spans="1:11" s="41" customFormat="1" x14ac:dyDescent="0.25">
      <c r="A221" s="106"/>
      <c r="B221" s="106"/>
      <c r="C221" s="106"/>
      <c r="D221" s="104"/>
      <c r="E221" s="104"/>
      <c r="F221" s="104"/>
      <c r="G221" s="104"/>
      <c r="H221" s="104"/>
      <c r="I221" s="104"/>
      <c r="J221" s="106"/>
      <c r="K221" s="40"/>
    </row>
    <row r="222" spans="1:11" s="41" customFormat="1" x14ac:dyDescent="0.25">
      <c r="A222" s="106"/>
      <c r="B222" s="106"/>
      <c r="C222" s="106"/>
      <c r="D222" s="104"/>
      <c r="E222" s="104"/>
      <c r="F222" s="104"/>
      <c r="G222" s="104"/>
      <c r="H222" s="104"/>
      <c r="I222" s="104"/>
      <c r="J222" s="106"/>
      <c r="K222" s="40"/>
    </row>
    <row r="223" spans="1:11" s="41" customFormat="1" x14ac:dyDescent="0.25">
      <c r="A223" s="106"/>
      <c r="B223" s="106"/>
      <c r="C223" s="106"/>
      <c r="D223" s="104"/>
      <c r="E223" s="104"/>
      <c r="F223" s="104"/>
      <c r="G223" s="104"/>
      <c r="H223" s="104"/>
      <c r="I223" s="104"/>
      <c r="J223" s="106"/>
      <c r="K223" s="40"/>
    </row>
    <row r="224" spans="1:11" s="41" customFormat="1" x14ac:dyDescent="0.25">
      <c r="A224" s="106"/>
      <c r="B224" s="106"/>
      <c r="C224" s="106"/>
      <c r="D224" s="104"/>
      <c r="E224" s="104"/>
      <c r="F224" s="104"/>
      <c r="G224" s="104"/>
      <c r="H224" s="104"/>
      <c r="I224" s="104"/>
      <c r="J224" s="106"/>
      <c r="K224" s="40"/>
    </row>
    <row r="225" spans="1:11" s="41" customFormat="1" x14ac:dyDescent="0.25">
      <c r="A225" s="106"/>
      <c r="B225" s="106"/>
      <c r="C225" s="106"/>
      <c r="D225" s="104"/>
      <c r="E225" s="104"/>
      <c r="F225" s="104"/>
      <c r="G225" s="104"/>
      <c r="H225" s="104"/>
      <c r="I225" s="104"/>
      <c r="J225" s="106"/>
      <c r="K225" s="40"/>
    </row>
    <row r="226" spans="1:11" s="41" customFormat="1" x14ac:dyDescent="0.25">
      <c r="A226" s="106"/>
      <c r="B226" s="106"/>
      <c r="C226" s="106"/>
      <c r="D226" s="104"/>
      <c r="E226" s="104"/>
      <c r="F226" s="104"/>
      <c r="G226" s="104"/>
      <c r="H226" s="104"/>
      <c r="I226" s="104"/>
      <c r="J226" s="106"/>
      <c r="K226" s="40"/>
    </row>
    <row r="227" spans="1:11" s="41" customFormat="1" x14ac:dyDescent="0.25">
      <c r="A227" s="106"/>
      <c r="B227" s="106"/>
      <c r="C227" s="106"/>
      <c r="D227" s="104"/>
      <c r="E227" s="104"/>
      <c r="F227" s="104"/>
      <c r="G227" s="104"/>
      <c r="H227" s="104"/>
      <c r="I227" s="104"/>
      <c r="J227" s="106"/>
      <c r="K227" s="40"/>
    </row>
    <row r="228" spans="1:11" s="41" customFormat="1" x14ac:dyDescent="0.25">
      <c r="A228" s="106"/>
      <c r="B228" s="106"/>
      <c r="C228" s="106"/>
      <c r="D228" s="104"/>
      <c r="E228" s="104"/>
      <c r="F228" s="104"/>
      <c r="G228" s="104"/>
      <c r="H228" s="104"/>
      <c r="I228" s="104"/>
      <c r="J228" s="106"/>
      <c r="K228" s="40"/>
    </row>
    <row r="229" spans="1:11" s="41" customFormat="1" x14ac:dyDescent="0.25">
      <c r="A229" s="106"/>
      <c r="B229" s="106"/>
      <c r="C229" s="106"/>
      <c r="D229" s="104"/>
      <c r="E229" s="104"/>
      <c r="F229" s="104"/>
      <c r="G229" s="104"/>
      <c r="H229" s="104"/>
      <c r="I229" s="104"/>
      <c r="J229" s="106"/>
      <c r="K229" s="40"/>
    </row>
    <row r="230" spans="1:11" s="41" customFormat="1" x14ac:dyDescent="0.25">
      <c r="A230" s="106"/>
      <c r="B230" s="106"/>
      <c r="C230" s="106"/>
      <c r="D230" s="104"/>
      <c r="E230" s="104"/>
      <c r="F230" s="104"/>
      <c r="G230" s="104"/>
      <c r="H230" s="104"/>
      <c r="I230" s="104"/>
      <c r="J230" s="106"/>
      <c r="K230" s="40"/>
    </row>
    <row r="231" spans="1:11" s="41" customFormat="1" x14ac:dyDescent="0.25">
      <c r="A231" s="106"/>
      <c r="B231" s="106"/>
      <c r="C231" s="106"/>
      <c r="D231" s="104"/>
      <c r="E231" s="104"/>
      <c r="F231" s="104"/>
      <c r="G231" s="104"/>
      <c r="H231" s="104"/>
      <c r="I231" s="104"/>
      <c r="J231" s="106"/>
      <c r="K231" s="40"/>
    </row>
    <row r="232" spans="1:11" s="41" customFormat="1" x14ac:dyDescent="0.25">
      <c r="A232" s="106"/>
      <c r="B232" s="106"/>
      <c r="C232" s="106"/>
      <c r="D232" s="104"/>
      <c r="E232" s="104"/>
      <c r="F232" s="104"/>
      <c r="G232" s="104"/>
      <c r="H232" s="104"/>
      <c r="I232" s="104"/>
      <c r="J232" s="106"/>
      <c r="K232" s="40"/>
    </row>
    <row r="233" spans="1:11" s="41" customFormat="1" x14ac:dyDescent="0.25">
      <c r="A233" s="106"/>
      <c r="B233" s="106"/>
      <c r="C233" s="106"/>
      <c r="D233" s="104"/>
      <c r="E233" s="104"/>
      <c r="F233" s="104"/>
      <c r="G233" s="104"/>
      <c r="H233" s="104"/>
      <c r="I233" s="104"/>
      <c r="J233" s="106"/>
      <c r="K233" s="40"/>
    </row>
    <row r="234" spans="1:11" s="41" customFormat="1" x14ac:dyDescent="0.25">
      <c r="A234" s="106"/>
      <c r="B234" s="106"/>
      <c r="C234" s="106"/>
      <c r="D234" s="104"/>
      <c r="E234" s="104"/>
      <c r="F234" s="104"/>
      <c r="G234" s="104"/>
      <c r="H234" s="104"/>
      <c r="I234" s="104"/>
      <c r="J234" s="106"/>
      <c r="K234" s="40"/>
    </row>
    <row r="235" spans="1:11" s="41" customFormat="1" x14ac:dyDescent="0.25">
      <c r="A235" s="106"/>
      <c r="B235" s="106"/>
      <c r="C235" s="106"/>
      <c r="D235" s="104"/>
      <c r="E235" s="104"/>
      <c r="F235" s="104"/>
      <c r="G235" s="104"/>
      <c r="H235" s="104"/>
      <c r="I235" s="104"/>
      <c r="J235" s="106"/>
      <c r="K235" s="40"/>
    </row>
    <row r="236" spans="1:11" s="41" customFormat="1" x14ac:dyDescent="0.25">
      <c r="A236" s="106"/>
      <c r="B236" s="106"/>
      <c r="C236" s="106"/>
      <c r="D236" s="104"/>
      <c r="E236" s="104"/>
      <c r="F236" s="104"/>
      <c r="G236" s="104"/>
      <c r="H236" s="104"/>
      <c r="I236" s="104"/>
      <c r="J236" s="106"/>
      <c r="K236" s="40"/>
    </row>
    <row r="237" spans="1:11" s="41" customFormat="1" x14ac:dyDescent="0.25">
      <c r="A237" s="40"/>
      <c r="B237" s="40"/>
      <c r="C237" s="40"/>
      <c r="J237" s="40"/>
      <c r="K237" s="40"/>
    </row>
    <row r="238" spans="1:11" s="41" customFormat="1" x14ac:dyDescent="0.25">
      <c r="A238" s="40"/>
      <c r="B238" s="40"/>
      <c r="C238" s="40"/>
      <c r="J238" s="40"/>
      <c r="K238" s="40"/>
    </row>
    <row r="239" spans="1:11" s="41" customFormat="1" x14ac:dyDescent="0.25">
      <c r="A239" s="40"/>
      <c r="B239" s="40"/>
      <c r="C239" s="40"/>
      <c r="J239" s="40"/>
      <c r="K239" s="40"/>
    </row>
    <row r="240" spans="1:11" s="41" customFormat="1" x14ac:dyDescent="0.25">
      <c r="A240" s="40"/>
      <c r="B240" s="40"/>
      <c r="C240" s="40"/>
      <c r="J240" s="40"/>
      <c r="K240" s="40"/>
    </row>
    <row r="241" spans="1:11" s="41" customFormat="1" x14ac:dyDescent="0.25">
      <c r="A241" s="40"/>
      <c r="B241" s="40"/>
      <c r="C241" s="40"/>
      <c r="J241" s="40"/>
      <c r="K241" s="40"/>
    </row>
    <row r="242" spans="1:11" s="41" customFormat="1" x14ac:dyDescent="0.25">
      <c r="A242" s="40"/>
      <c r="B242" s="40"/>
      <c r="C242" s="40"/>
      <c r="J242" s="40"/>
      <c r="K242" s="40"/>
    </row>
    <row r="243" spans="1:11" s="41" customFormat="1" x14ac:dyDescent="0.25">
      <c r="A243" s="40"/>
      <c r="B243" s="40"/>
      <c r="C243" s="40"/>
      <c r="J243" s="40"/>
      <c r="K243" s="40"/>
    </row>
    <row r="244" spans="1:11" s="41" customFormat="1" x14ac:dyDescent="0.25">
      <c r="A244" s="40"/>
      <c r="B244" s="40"/>
      <c r="C244" s="40"/>
      <c r="J244" s="40"/>
      <c r="K244" s="40"/>
    </row>
    <row r="245" spans="1:11" s="41" customFormat="1" x14ac:dyDescent="0.25">
      <c r="A245" s="40"/>
      <c r="B245" s="40"/>
      <c r="C245" s="40"/>
      <c r="J245" s="40"/>
      <c r="K245" s="40"/>
    </row>
    <row r="246" spans="1:11" s="41" customFormat="1" x14ac:dyDescent="0.25">
      <c r="A246" s="40"/>
      <c r="B246" s="40"/>
      <c r="C246" s="40"/>
      <c r="J246" s="40"/>
      <c r="K246" s="40"/>
    </row>
    <row r="247" spans="1:11" s="41" customFormat="1" x14ac:dyDescent="0.25">
      <c r="A247" s="40"/>
      <c r="B247" s="40"/>
      <c r="C247" s="40"/>
      <c r="J247" s="40"/>
      <c r="K247" s="40"/>
    </row>
    <row r="248" spans="1:11" s="41" customFormat="1" x14ac:dyDescent="0.25">
      <c r="A248" s="40"/>
      <c r="B248" s="40"/>
      <c r="C248" s="40"/>
      <c r="J248" s="40"/>
      <c r="K248" s="40"/>
    </row>
    <row r="249" spans="1:11" s="41" customFormat="1" x14ac:dyDescent="0.25">
      <c r="A249" s="40"/>
      <c r="B249" s="40"/>
      <c r="C249" s="40"/>
      <c r="J249" s="40"/>
      <c r="K249" s="40"/>
    </row>
    <row r="250" spans="1:11" s="41" customFormat="1" x14ac:dyDescent="0.25">
      <c r="A250" s="40"/>
      <c r="B250" s="40"/>
      <c r="C250" s="40"/>
      <c r="J250" s="40"/>
      <c r="K250" s="40"/>
    </row>
    <row r="251" spans="1:11" s="41" customFormat="1" x14ac:dyDescent="0.25">
      <c r="A251" s="40"/>
      <c r="B251" s="40"/>
      <c r="C251" s="40"/>
      <c r="J251" s="40"/>
      <c r="K251" s="40"/>
    </row>
    <row r="252" spans="1:11" s="41" customFormat="1" x14ac:dyDescent="0.25">
      <c r="A252" s="40"/>
      <c r="B252" s="40"/>
      <c r="C252" s="40"/>
      <c r="J252" s="40"/>
      <c r="K252" s="40"/>
    </row>
    <row r="253" spans="1:11" s="41" customFormat="1" x14ac:dyDescent="0.25">
      <c r="A253" s="40"/>
      <c r="B253" s="40"/>
      <c r="C253" s="40"/>
      <c r="J253" s="40"/>
      <c r="K253" s="40"/>
    </row>
    <row r="254" spans="1:11" s="41" customFormat="1" x14ac:dyDescent="0.25">
      <c r="A254" s="40"/>
      <c r="B254" s="40"/>
      <c r="C254" s="40"/>
      <c r="J254" s="40"/>
      <c r="K254" s="40"/>
    </row>
    <row r="255" spans="1:11" s="41" customFormat="1" x14ac:dyDescent="0.25">
      <c r="A255" s="40"/>
      <c r="B255" s="40"/>
      <c r="C255" s="40"/>
      <c r="J255" s="40"/>
      <c r="K255" s="40"/>
    </row>
    <row r="256" spans="1:11" s="41" customFormat="1" x14ac:dyDescent="0.25">
      <c r="A256" s="40"/>
      <c r="B256" s="40"/>
      <c r="C256" s="40"/>
      <c r="J256" s="40"/>
      <c r="K256" s="40"/>
    </row>
    <row r="257" spans="1:11" s="41" customFormat="1" x14ac:dyDescent="0.25">
      <c r="A257" s="40"/>
      <c r="B257" s="40"/>
      <c r="C257" s="40"/>
      <c r="J257" s="40"/>
      <c r="K257" s="40"/>
    </row>
    <row r="258" spans="1:11" s="41" customFormat="1" x14ac:dyDescent="0.25">
      <c r="A258" s="40"/>
      <c r="B258" s="40"/>
      <c r="C258" s="40"/>
      <c r="J258" s="40"/>
      <c r="K258" s="40"/>
    </row>
    <row r="259" spans="1:11" s="41" customFormat="1" x14ac:dyDescent="0.25">
      <c r="A259" s="40"/>
      <c r="B259" s="40"/>
      <c r="C259" s="40"/>
      <c r="J259" s="40"/>
      <c r="K259" s="40"/>
    </row>
    <row r="260" spans="1:11" s="41" customFormat="1" x14ac:dyDescent="0.25">
      <c r="A260" s="40"/>
      <c r="B260" s="40"/>
      <c r="C260" s="40"/>
      <c r="J260" s="40"/>
      <c r="K260" s="40"/>
    </row>
    <row r="261" spans="1:11" s="41" customFormat="1" x14ac:dyDescent="0.25">
      <c r="A261" s="40"/>
      <c r="B261" s="40"/>
      <c r="C261" s="40"/>
      <c r="J261" s="40"/>
      <c r="K261" s="40"/>
    </row>
    <row r="262" spans="1:11" s="41" customFormat="1" x14ac:dyDescent="0.25">
      <c r="A262" s="40"/>
      <c r="B262" s="40"/>
      <c r="C262" s="40"/>
      <c r="J262" s="40"/>
      <c r="K262" s="40"/>
    </row>
    <row r="263" spans="1:11" s="41" customFormat="1" x14ac:dyDescent="0.25">
      <c r="A263" s="40"/>
      <c r="B263" s="40"/>
      <c r="C263" s="40"/>
      <c r="J263" s="40"/>
      <c r="K263" s="40"/>
    </row>
    <row r="264" spans="1:11" s="41" customFormat="1" x14ac:dyDescent="0.25">
      <c r="A264" s="40"/>
      <c r="B264" s="40"/>
      <c r="C264" s="40"/>
      <c r="J264" s="40"/>
      <c r="K264" s="40"/>
    </row>
    <row r="265" spans="1:11" s="41" customFormat="1" x14ac:dyDescent="0.25">
      <c r="A265" s="40"/>
      <c r="B265" s="40"/>
      <c r="C265" s="40"/>
      <c r="J265" s="40"/>
      <c r="K265" s="40"/>
    </row>
    <row r="266" spans="1:11" s="41" customFormat="1" x14ac:dyDescent="0.25">
      <c r="A266" s="40"/>
      <c r="B266" s="40"/>
      <c r="C266" s="40"/>
      <c r="J266" s="40"/>
      <c r="K266" s="40"/>
    </row>
    <row r="267" spans="1:11" s="41" customFormat="1" x14ac:dyDescent="0.25">
      <c r="A267" s="40"/>
      <c r="B267" s="40"/>
      <c r="C267" s="40"/>
      <c r="J267" s="40"/>
      <c r="K267" s="40"/>
    </row>
    <row r="268" spans="1:11" s="41" customFormat="1" x14ac:dyDescent="0.25">
      <c r="A268" s="40"/>
      <c r="B268" s="40"/>
      <c r="C268" s="40"/>
      <c r="J268" s="40"/>
      <c r="K268" s="40"/>
    </row>
    <row r="269" spans="1:11" s="41" customFormat="1" x14ac:dyDescent="0.25">
      <c r="A269" s="40"/>
      <c r="B269" s="40"/>
      <c r="C269" s="40"/>
      <c r="J269" s="40"/>
      <c r="K269" s="40"/>
    </row>
    <row r="270" spans="1:11" s="41" customFormat="1" x14ac:dyDescent="0.25">
      <c r="A270" s="40"/>
      <c r="B270" s="40"/>
      <c r="C270" s="40"/>
      <c r="J270" s="40"/>
      <c r="K270" s="40"/>
    </row>
    <row r="271" spans="1:11" s="41" customFormat="1" x14ac:dyDescent="0.25">
      <c r="A271" s="40"/>
      <c r="B271" s="40"/>
      <c r="C271" s="40"/>
      <c r="J271" s="40"/>
      <c r="K271" s="40"/>
    </row>
    <row r="272" spans="1:11" s="41" customFormat="1" x14ac:dyDescent="0.25">
      <c r="A272" s="40"/>
      <c r="B272" s="40"/>
      <c r="C272" s="40"/>
      <c r="J272" s="40"/>
      <c r="K272" s="40"/>
    </row>
    <row r="273" spans="1:11" s="41" customFormat="1" x14ac:dyDescent="0.25">
      <c r="A273" s="40"/>
      <c r="B273" s="40"/>
      <c r="C273" s="40"/>
      <c r="J273" s="40"/>
      <c r="K273" s="40"/>
    </row>
    <row r="274" spans="1:11" s="41" customFormat="1" x14ac:dyDescent="0.25">
      <c r="A274" s="40"/>
      <c r="B274" s="40"/>
      <c r="C274" s="40"/>
      <c r="J274" s="40"/>
      <c r="K274" s="40"/>
    </row>
    <row r="275" spans="1:11" s="41" customFormat="1" x14ac:dyDescent="0.25">
      <c r="A275" s="40"/>
      <c r="B275" s="40"/>
      <c r="C275" s="40"/>
      <c r="J275" s="40"/>
      <c r="K275" s="40"/>
    </row>
    <row r="276" spans="1:11" s="41" customFormat="1" x14ac:dyDescent="0.25">
      <c r="A276" s="40"/>
      <c r="B276" s="40"/>
      <c r="C276" s="40"/>
      <c r="J276" s="40"/>
      <c r="K276" s="40"/>
    </row>
    <row r="277" spans="1:11" s="41" customFormat="1" x14ac:dyDescent="0.25">
      <c r="A277" s="40"/>
      <c r="B277" s="40"/>
      <c r="C277" s="40"/>
      <c r="J277" s="40"/>
      <c r="K277" s="40"/>
    </row>
    <row r="278" spans="1:11" s="41" customFormat="1" x14ac:dyDescent="0.25">
      <c r="A278" s="40"/>
      <c r="B278" s="40"/>
      <c r="C278" s="40"/>
      <c r="J278" s="40"/>
      <c r="K278" s="40"/>
    </row>
    <row r="279" spans="1:11" s="41" customFormat="1" x14ac:dyDescent="0.25">
      <c r="A279" s="40"/>
      <c r="B279" s="40"/>
      <c r="C279" s="40"/>
      <c r="J279" s="40"/>
      <c r="K279" s="40"/>
    </row>
    <row r="280" spans="1:11" s="41" customFormat="1" x14ac:dyDescent="0.25">
      <c r="A280" s="40"/>
      <c r="B280" s="40"/>
      <c r="C280" s="40"/>
      <c r="J280" s="40"/>
      <c r="K280" s="40"/>
    </row>
  </sheetData>
  <sheetProtection password="CC00" sheet="1" objects="1" scenarios="1" selectLockedCells="1"/>
  <mergeCells count="28">
    <mergeCell ref="H82:H83"/>
    <mergeCell ref="G9:G10"/>
    <mergeCell ref="G64:G65"/>
    <mergeCell ref="G82:G83"/>
    <mergeCell ref="H9:H10"/>
    <mergeCell ref="H64:H65"/>
    <mergeCell ref="E64:E65"/>
    <mergeCell ref="F64:F65"/>
    <mergeCell ref="C64:C65"/>
    <mergeCell ref="A9:A10"/>
    <mergeCell ref="B9:B10"/>
    <mergeCell ref="C9:C10"/>
    <mergeCell ref="A103:E111"/>
    <mergeCell ref="E9:E10"/>
    <mergeCell ref="E2:F2"/>
    <mergeCell ref="E1:F1"/>
    <mergeCell ref="B1:C1"/>
    <mergeCell ref="B2:C2"/>
    <mergeCell ref="E4:F4"/>
    <mergeCell ref="A4:C4"/>
    <mergeCell ref="F9:F10"/>
    <mergeCell ref="A82:A83"/>
    <mergeCell ref="B82:B83"/>
    <mergeCell ref="C82:C83"/>
    <mergeCell ref="A64:A65"/>
    <mergeCell ref="B64:B65"/>
    <mergeCell ref="E82:E83"/>
    <mergeCell ref="F82:F83"/>
  </mergeCells>
  <dataValidations xWindow="820" yWindow="245" count="3">
    <dataValidation operator="greaterThan" showInputMessage="1" showErrorMessage="1" promptTitle="Geef hier ...." prompt="het inschrijvingsnummer (sleutel) in die u kreeg bij de inschrijving aan het ringtestschema KWR 2015._x000a__x000a_Deze code bestaat steeds uit een combinatie van 5 letters en/of cijfers, bijv. abc123, 1234a, a123b, ..." sqref="G2"/>
    <dataValidation type="whole" allowBlank="1" showInputMessage="1" showErrorMessage="1" sqref="F66:F78 F11:F60 F84:F99">
      <formula1>0</formula1>
      <formula2>1</formula2>
    </dataValidation>
    <dataValidation operator="greaterThan" showInputMessage="1" showErrorMessage="1" promptTitle="Geef hier ...." prompt="het inschrijvingsnummer (sleutel) in die u kreeg bij de inschrijving aan het ringtestschema KWR._x000a__x000a_Deze code bestaat steeds uit een combinatie van 5 letters en/of cijfers, bijv. abc123, 1234a, a123b, ..." sqref="E2:F2"/>
  </dataValidations>
  <hyperlinks>
    <hyperlink ref="A4:C4" r:id="rId1" display="Gelieve dit bestand te uploaden in ‘Indiening KWR-ringtesten’"/>
    <hyperlink ref="A4" r:id="rId2" display="Gelieve dit bestand te uploaden in ‘Indiening ringtest’"/>
  </hyperlinks>
  <pageMargins left="0.51181102362204722" right="0.51181102362204722" top="0.55118110236220474" bottom="0.55118110236220474" header="0.31496062992125984" footer="0.31496062992125984"/>
  <pageSetup paperSize="9" scale="79" fitToHeight="0" orientation="landscape" r:id="rId3"/>
  <rowBreaks count="2" manualBreakCount="2">
    <brk id="37" max="8" man="1"/>
    <brk id="80" max="16383" man="1"/>
  </rowBreaks>
  <ignoredErrors>
    <ignoredError sqref="D12 D28:D29 D52 D56 D32:D33 D17:D18 D43 D21:D22 D36:D37 D40 D46 D49 D25 D16 D26:D27 D50:D51 D47:D48 D41:D42 D38:D39 D23:D24 D44:D45 D19:D20 D34:D35 D57:D58 D53:D55 D30:D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KWR 2018</vt:lpstr>
      <vt:lpstr>Sheet1</vt:lpstr>
      <vt:lpstr>'KWR 2018'!Print_Area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kenisc</dc:creator>
  <cp:lastModifiedBy>Hensen Heidi</cp:lastModifiedBy>
  <cp:lastPrinted>2016-01-07T07:35:15Z</cp:lastPrinted>
  <dcterms:created xsi:type="dcterms:W3CDTF">2011-12-05T15:43:17Z</dcterms:created>
  <dcterms:modified xsi:type="dcterms:W3CDTF">2017-12-20T12:18:14Z</dcterms:modified>
</cp:coreProperties>
</file>